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embeddings/oleObject3.bin" ContentType="application/vnd.openxmlformats-officedocument.oleObject"/>
  <Override PartName="/xl/embeddings/oleObject4.bin" ContentType="application/vnd.openxmlformats-officedocument.oleObject"/>
  <Override PartName="/xl/embeddings/oleObject5.bin" ContentType="application/vnd.openxmlformats-officedocument.oleObject"/>
  <Override PartName="/xl/embeddings/oleObject6.bin" ContentType="application/vnd.openxmlformats-officedocument.oleObject"/>
  <Override PartName="/xl/embeddings/oleObject7.bin" ContentType="application/vnd.openxmlformats-officedocument.oleObject"/>
  <Override PartName="/xl/embeddings/oleObject8.bin" ContentType="application/vnd.openxmlformats-officedocument.oleObject"/>
  <Override PartName="/xl/embeddings/oleObject9.bin" ContentType="application/vnd.openxmlformats-officedocument.oleObject"/>
  <Override PartName="/xl/embeddings/oleObject10.bin" ContentType="application/vnd.openxmlformats-officedocument.oleObject"/>
  <Override PartName="/xl/embeddings/oleObject1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bookViews>
    <workbookView xWindow="5592" yWindow="1308" windowWidth="9540" windowHeight="3588"/>
  </bookViews>
  <sheets>
    <sheet name="Base &amp; Measure Performance Data" sheetId="1" r:id="rId1"/>
    <sheet name="Relative Photometric Performanc" sheetId="4" r:id="rId2"/>
  </sheets>
  <calcPr calcId="152511"/>
</workbook>
</file>

<file path=xl/calcChain.xml><?xml version="1.0" encoding="utf-8"?>
<calcChain xmlns="http://schemas.openxmlformats.org/spreadsheetml/2006/main">
  <c r="P32" i="1" l="1"/>
  <c r="O32" i="1"/>
  <c r="N32" i="1"/>
  <c r="M32" i="1"/>
  <c r="L32" i="1"/>
  <c r="K32" i="1"/>
  <c r="I32" i="1"/>
  <c r="H32" i="1"/>
  <c r="G32" i="1"/>
  <c r="F32" i="1"/>
  <c r="E32" i="1"/>
  <c r="D32" i="1"/>
  <c r="C32" i="1"/>
  <c r="P20" i="1"/>
  <c r="O20" i="1"/>
  <c r="N20" i="1"/>
  <c r="M20" i="1"/>
  <c r="L20" i="1"/>
  <c r="K20" i="1"/>
  <c r="J20" i="1"/>
  <c r="I20" i="1"/>
  <c r="H20" i="1"/>
  <c r="G20" i="1"/>
  <c r="F20" i="1"/>
  <c r="E20" i="1"/>
  <c r="D20" i="1"/>
  <c r="C20" i="1"/>
  <c r="M8" i="1"/>
  <c r="L8" i="1"/>
  <c r="I8" i="1"/>
  <c r="E8" i="1"/>
  <c r="D8" i="1"/>
  <c r="P7" i="1"/>
  <c r="P8" i="1" s="1"/>
  <c r="O7" i="1"/>
  <c r="O8" i="1" s="1"/>
  <c r="N7" i="1"/>
  <c r="N8" i="1" s="1"/>
  <c r="M7" i="1"/>
  <c r="L7" i="1"/>
  <c r="K7" i="1"/>
  <c r="K8" i="1" s="1"/>
  <c r="J7" i="1"/>
  <c r="J8" i="1" s="1"/>
  <c r="I7" i="1"/>
  <c r="H7" i="1"/>
  <c r="H8" i="1" s="1"/>
  <c r="G7" i="1"/>
  <c r="G8" i="1" s="1"/>
  <c r="F7" i="1"/>
  <c r="F8" i="1" s="1"/>
  <c r="E7" i="1"/>
  <c r="D7" i="1"/>
  <c r="C7" i="1"/>
  <c r="C8" i="1" s="1"/>
</calcChain>
</file>

<file path=xl/sharedStrings.xml><?xml version="1.0" encoding="utf-8"?>
<sst xmlns="http://schemas.openxmlformats.org/spreadsheetml/2006/main" count="155" uniqueCount="116">
  <si>
    <t>mfg/model line(s)</t>
  </si>
  <si>
    <t>cree/xspr &amp; xsp</t>
  </si>
  <si>
    <t>ge-evolve</t>
  </si>
  <si>
    <t>led roadway-NXT</t>
  </si>
  <si>
    <t>visionaire-rlx</t>
  </si>
  <si>
    <t>cooper-xnv/xnv2/nvn</t>
  </si>
  <si>
    <t>am elec-atb</t>
  </si>
  <si>
    <t>leotek-Ecobra</t>
  </si>
  <si>
    <t>lumec roadview-svm/rvm</t>
  </si>
  <si>
    <t>6/1</t>
  </si>
  <si>
    <t>4/1</t>
  </si>
  <si>
    <t>3/1</t>
  </si>
  <si>
    <t xml:space="preserve">        local residential -same side</t>
  </si>
  <si>
    <t xml:space="preserve">         collector intermediate -stagger</t>
  </si>
  <si>
    <t xml:space="preserve">  major commercial-opposite</t>
  </si>
  <si>
    <t>major commercial opposite</t>
  </si>
  <si>
    <t xml:space="preserve">  collector intermediate stagger</t>
  </si>
  <si>
    <t xml:space="preserve">      local residential-same side</t>
  </si>
  <si>
    <t>est 1800</t>
  </si>
  <si>
    <t>base-GE HPS (flat glass cobra)</t>
  </si>
  <si>
    <t>base GE MH (flat glass cobra)</t>
  </si>
  <si>
    <t>mounting height-ft</t>
  </si>
  <si>
    <t>TRIAL LATERAL spacing for IES-ft</t>
  </si>
  <si>
    <t>net feet into street-lt</t>
  </si>
  <si>
    <t>curb-to-curb-ft</t>
  </si>
  <si>
    <t xml:space="preserve">case-LED Roadway </t>
  </si>
  <si>
    <t>est W ranges</t>
  </si>
  <si>
    <t>low-high W per range</t>
  </si>
  <si>
    <t>17-28</t>
  </si>
  <si>
    <t>28-43</t>
  </si>
  <si>
    <t>35-54</t>
  </si>
  <si>
    <t>92-130</t>
  </si>
  <si>
    <t>52-82</t>
  </si>
  <si>
    <t>80-118</t>
  </si>
  <si>
    <t>190-258</t>
  </si>
  <si>
    <t>watts-from LED Roadway spec sheets</t>
  </si>
  <si>
    <t>69-94</t>
  </si>
  <si>
    <t>158-222</t>
  </si>
  <si>
    <t>135-196</t>
  </si>
  <si>
    <t>135-159</t>
  </si>
  <si>
    <t>NXT-12S-450MA</t>
  </si>
  <si>
    <t>NXT-24S-350MA</t>
  </si>
  <si>
    <t>NXT-24S-450MA</t>
  </si>
  <si>
    <t>NXT-36S-600MA</t>
  </si>
  <si>
    <t>NXT-48M-600MA</t>
  </si>
  <si>
    <t>NXT-72M-600MA</t>
  </si>
  <si>
    <t>NXT-72M-700MA</t>
  </si>
  <si>
    <t>NXT-36S-450MA</t>
  </si>
  <si>
    <t>NXT-48M-525MA</t>
  </si>
  <si>
    <t>n/r</t>
  </si>
  <si>
    <t>215W96LED4K</t>
  </si>
  <si>
    <t>AGI-32 spacing for IES-LED Roadway &amp; 1 Philips Roadview</t>
  </si>
  <si>
    <t>use S12090052</t>
  </si>
  <si>
    <t>avg lmns/W</t>
  </si>
  <si>
    <t>annual kWh per measure</t>
  </si>
  <si>
    <t>smoothed measure range</t>
  </si>
  <si>
    <t>arm</t>
  </si>
  <si>
    <t>back from curb</t>
  </si>
  <si>
    <t>delta W's est. allowed by ED</t>
  </si>
  <si>
    <t>AGI-32 spacing for IES-GE LED</t>
  </si>
  <si>
    <t>LED Roadway model number(all 2LB)-one exception=Philips Roadview @208 W(case 8)</t>
  </si>
  <si>
    <t>29-43</t>
  </si>
  <si>
    <t>44-54</t>
  </si>
  <si>
    <t>55-94</t>
  </si>
  <si>
    <t>95-130</t>
  </si>
  <si>
    <t>131-196</t>
  </si>
  <si>
    <t>197-222</t>
  </si>
  <si>
    <t>223-260</t>
  </si>
  <si>
    <t>55-82</t>
  </si>
  <si>
    <t>83-94</t>
  </si>
  <si>
    <t>95-118</t>
  </si>
  <si>
    <t>119-160</t>
  </si>
  <si>
    <t>0-28</t>
  </si>
  <si>
    <t xml:space="preserve">REPRESENTATIVE RANGE OF EFFICACIES </t>
  </si>
  <si>
    <t>MANUFACTURER AVERAGE EFFICACIES, BASE &amp; MEASURE WATTAGES &amp; LUMENS, ANNUAL kWh SAVINGS</t>
  </si>
  <si>
    <t>HID nom. watts(W)</t>
  </si>
  <si>
    <t>HID conn. watts</t>
  </si>
  <si>
    <r>
      <t>HID</t>
    </r>
    <r>
      <rPr>
        <b/>
        <sz val="11"/>
        <color theme="1"/>
        <rFont val="Calibri"/>
        <family val="2"/>
        <scheme val="minor"/>
      </rPr>
      <t xml:space="preserve"> ini. lamp</t>
    </r>
    <r>
      <rPr>
        <sz val="11"/>
        <color theme="1"/>
        <rFont val="Calibri"/>
        <family val="2"/>
        <scheme val="minor"/>
      </rPr>
      <t xml:space="preserve"> lumens</t>
    </r>
  </si>
  <si>
    <t>case number</t>
  </si>
  <si>
    <t xml:space="preserve">Watts-GE LED from Evolve Roadway specs (excluding the 222 which is extrapolated); MH engineering est interpolated from GE Evolve data. </t>
  </si>
  <si>
    <t>extrapolated from 454653</t>
  </si>
  <si>
    <t>GE LED Evolve lumens</t>
  </si>
  <si>
    <t>GE LED Evolve model number (asymmetric mediums)</t>
  </si>
  <si>
    <t>avg fc to meet IES</t>
  </si>
  <si>
    <t>uniformity to meet IES avg/min</t>
  </si>
  <si>
    <t>STREET TYPE &amp; SPACING CONFIGURATION-see sketches attached below</t>
  </si>
  <si>
    <t>luminaires were all 4000K color temperature</t>
  </si>
  <si>
    <t>LED Roadway lumens adjusted for 4000K CCT</t>
  </si>
  <si>
    <t>LED Roadway lumens raw-5000K CCT</t>
  </si>
  <si>
    <t>spacing</t>
  </si>
  <si>
    <t>street</t>
  </si>
  <si>
    <t>Mt. Height</t>
  </si>
  <si>
    <t>ft. in</t>
  </si>
  <si>
    <t>Average</t>
  </si>
  <si>
    <t>Maximum</t>
  </si>
  <si>
    <t>Minimum</t>
  </si>
  <si>
    <t>Avg/Min</t>
  </si>
  <si>
    <t>Max/Min</t>
  </si>
  <si>
    <t>GE Baseline Case 4</t>
  </si>
  <si>
    <t>GE LED 454657 Case 4</t>
  </si>
  <si>
    <t>NXT Case 4</t>
  </si>
  <si>
    <t>GE 150W Baseline Case 4</t>
  </si>
  <si>
    <t>GE 400W Baseline Case 8</t>
  </si>
  <si>
    <t>GE LED 455002</t>
  </si>
  <si>
    <t>Lumec 215W96</t>
  </si>
  <si>
    <t>GE LED 454653</t>
  </si>
  <si>
    <t>160 bb</t>
  </si>
  <si>
    <t>GE mod 150W to 5800lm</t>
  </si>
  <si>
    <t>155 bb</t>
  </si>
  <si>
    <t>140 b</t>
  </si>
  <si>
    <t>NXT Case 2</t>
  </si>
  <si>
    <t>GE mod 150W to 27500</t>
  </si>
  <si>
    <t>GE LED 454952</t>
  </si>
  <si>
    <t>NXT Case 6</t>
  </si>
  <si>
    <t>RVM-145W128LED4k</t>
  </si>
  <si>
    <t>RVM-125W112LED4k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</si>
</sst>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7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6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74F22E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7">
    <xf numFmtId="0" fontId="0" fillId="0" borderId="0" xfId="0"/>
    <xf numFmtId="0" fontId="0" fillId="0" borderId="1" xfId="0" applyBorder="1" applyAlignment="1">
      <alignment horizontal="center"/>
    </xf>
    <xf numFmtId="164" fontId="0" fillId="0" borderId="1" xfId="0" applyNumberFormat="1" applyBorder="1" applyAlignment="1">
      <alignment horizontal="center"/>
    </xf>
    <xf numFmtId="0" fontId="0" fillId="0" borderId="0" xfId="0" applyBorder="1" applyAlignment="1">
      <alignment horizontal="center"/>
    </xf>
    <xf numFmtId="164" fontId="0" fillId="0" borderId="0" xfId="0" applyNumberFormat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0" borderId="1" xfId="0" applyFill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16" fontId="1" fillId="5" borderId="1" xfId="0" quotePrefix="1" applyNumberFormat="1" applyFont="1" applyFill="1" applyBorder="1" applyAlignment="1">
      <alignment horizontal="center"/>
    </xf>
    <xf numFmtId="0" fontId="1" fillId="5" borderId="1" xfId="0" applyFont="1" applyFill="1" applyBorder="1" applyAlignment="1">
      <alignment horizontal="center"/>
    </xf>
    <xf numFmtId="0" fontId="1" fillId="6" borderId="1" xfId="0" applyFont="1" applyFill="1" applyBorder="1" applyAlignment="1">
      <alignment horizontal="center"/>
    </xf>
    <xf numFmtId="0" fontId="1" fillId="4" borderId="1" xfId="0" applyFont="1" applyFill="1" applyBorder="1" applyAlignment="1">
      <alignment horizontal="center"/>
    </xf>
    <xf numFmtId="0" fontId="1" fillId="6" borderId="1" xfId="0" quotePrefix="1" applyFont="1" applyFill="1" applyBorder="1" applyAlignment="1">
      <alignment horizontal="center"/>
    </xf>
    <xf numFmtId="0" fontId="1" fillId="4" borderId="1" xfId="0" quotePrefix="1" applyFont="1" applyFill="1" applyBorder="1" applyAlignment="1">
      <alignment horizontal="center"/>
    </xf>
    <xf numFmtId="0" fontId="0" fillId="0" borderId="0" xfId="0" applyAlignment="1">
      <alignment horizontal="center"/>
    </xf>
    <xf numFmtId="0" fontId="0" fillId="3" borderId="1" xfId="0" applyFill="1" applyBorder="1" applyAlignment="1">
      <alignment horizontal="center"/>
    </xf>
    <xf numFmtId="0" fontId="0" fillId="7" borderId="1" xfId="0" applyFill="1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0" fillId="2" borderId="1" xfId="0" applyFill="1" applyBorder="1" applyAlignment="1">
      <alignment horizontal="center"/>
    </xf>
    <xf numFmtId="0" fontId="0" fillId="0" borderId="6" xfId="0" applyBorder="1"/>
    <xf numFmtId="0" fontId="2" fillId="7" borderId="1" xfId="0" applyFont="1" applyFill="1" applyBorder="1" applyAlignment="1">
      <alignment horizontal="center"/>
    </xf>
    <xf numFmtId="0" fontId="0" fillId="0" borderId="0" xfId="0" applyFill="1"/>
    <xf numFmtId="0" fontId="5" fillId="7" borderId="1" xfId="0" applyFont="1" applyFill="1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0" fillId="6" borderId="1" xfId="0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0" fillId="3" borderId="5" xfId="0" applyFill="1" applyBorder="1" applyAlignment="1">
      <alignment horizontal="center"/>
    </xf>
    <xf numFmtId="0" fontId="3" fillId="5" borderId="2" xfId="0" applyFont="1" applyFill="1" applyBorder="1" applyAlignment="1">
      <alignment vertical="center"/>
    </xf>
    <xf numFmtId="0" fontId="3" fillId="5" borderId="3" xfId="0" applyFont="1" applyFill="1" applyBorder="1" applyAlignment="1">
      <alignment vertical="center"/>
    </xf>
    <xf numFmtId="0" fontId="3" fillId="6" borderId="2" xfId="0" applyFont="1" applyFill="1" applyBorder="1" applyAlignment="1">
      <alignment vertical="center"/>
    </xf>
    <xf numFmtId="0" fontId="3" fillId="6" borderId="3" xfId="0" applyFont="1" applyFill="1" applyBorder="1" applyAlignment="1">
      <alignment vertical="center"/>
    </xf>
    <xf numFmtId="0" fontId="3" fillId="6" borderId="4" xfId="0" applyFont="1" applyFill="1" applyBorder="1" applyAlignment="1">
      <alignment vertical="center"/>
    </xf>
    <xf numFmtId="0" fontId="4" fillId="4" borderId="2" xfId="0" applyFont="1" applyFill="1" applyBorder="1" applyAlignment="1">
      <alignment vertical="center"/>
    </xf>
    <xf numFmtId="0" fontId="3" fillId="4" borderId="4" xfId="0" applyFont="1" applyFill="1" applyBorder="1" applyAlignment="1">
      <alignment vertical="center"/>
    </xf>
    <xf numFmtId="0" fontId="1" fillId="5" borderId="3" xfId="0" applyFont="1" applyFill="1" applyBorder="1" applyAlignment="1">
      <alignment vertical="center"/>
    </xf>
    <xf numFmtId="0" fontId="1" fillId="5" borderId="4" xfId="0" applyFont="1" applyFill="1" applyBorder="1" applyAlignment="1">
      <alignment vertical="center"/>
    </xf>
    <xf numFmtId="0" fontId="3" fillId="4" borderId="1" xfId="0" applyFont="1" applyFill="1" applyBorder="1" applyAlignment="1">
      <alignment horizontal="center" vertical="center" wrapText="1"/>
    </xf>
    <xf numFmtId="0" fontId="0" fillId="2" borderId="3" xfId="0" applyFill="1" applyBorder="1"/>
    <xf numFmtId="0" fontId="0" fillId="2" borderId="4" xfId="0" applyFill="1" applyBorder="1"/>
    <xf numFmtId="0" fontId="0" fillId="3" borderId="2" xfId="0" applyFill="1" applyBorder="1"/>
    <xf numFmtId="0" fontId="0" fillId="3" borderId="3" xfId="0" applyFill="1" applyBorder="1"/>
    <xf numFmtId="0" fontId="0" fillId="3" borderId="4" xfId="0" applyFill="1" applyBorder="1"/>
    <xf numFmtId="0" fontId="0" fillId="5" borderId="1" xfId="0" applyFill="1" applyBorder="1" applyAlignment="1">
      <alignment horizontal="center" wrapText="1"/>
    </xf>
    <xf numFmtId="1" fontId="0" fillId="5" borderId="1" xfId="0" applyNumberFormat="1" applyFill="1" applyBorder="1" applyAlignment="1">
      <alignment horizontal="center"/>
    </xf>
    <xf numFmtId="0" fontId="0" fillId="6" borderId="1" xfId="0" applyFill="1" applyBorder="1" applyAlignment="1">
      <alignment horizontal="center" wrapText="1"/>
    </xf>
    <xf numFmtId="0" fontId="0" fillId="4" borderId="1" xfId="0" applyFill="1" applyBorder="1" applyAlignment="1">
      <alignment horizontal="center" wrapText="1"/>
    </xf>
    <xf numFmtId="0" fontId="0" fillId="7" borderId="1" xfId="0" applyFill="1" applyBorder="1" applyAlignment="1">
      <alignment horizontal="center" wrapText="1"/>
    </xf>
    <xf numFmtId="1" fontId="0" fillId="6" borderId="1" xfId="0" applyNumberFormat="1" applyFill="1" applyBorder="1" applyAlignment="1">
      <alignment horizontal="center"/>
    </xf>
    <xf numFmtId="1" fontId="0" fillId="4" borderId="1" xfId="0" applyNumberFormat="1" applyFill="1" applyBorder="1" applyAlignment="1">
      <alignment horizontal="center"/>
    </xf>
    <xf numFmtId="0" fontId="6" fillId="0" borderId="1" xfId="0" applyFont="1" applyBorder="1" applyAlignment="1">
      <alignment horizontal="center" wrapText="1"/>
    </xf>
    <xf numFmtId="0" fontId="6" fillId="7" borderId="1" xfId="0" applyFont="1" applyFill="1" applyBorder="1" applyAlignment="1">
      <alignment horizontal="center" wrapText="1"/>
    </xf>
    <xf numFmtId="0" fontId="6" fillId="0" borderId="1" xfId="0" applyFont="1" applyBorder="1" applyAlignment="1">
      <alignment horizontal="center"/>
    </xf>
    <xf numFmtId="1" fontId="1" fillId="7" borderId="1" xfId="0" quotePrefix="1" applyNumberFormat="1" applyFont="1" applyFill="1" applyBorder="1" applyAlignment="1">
      <alignment horizontal="center"/>
    </xf>
    <xf numFmtId="4" fontId="0" fillId="7" borderId="1" xfId="0" applyNumberFormat="1" applyFill="1" applyBorder="1" applyAlignment="1">
      <alignment horizontal="center"/>
    </xf>
    <xf numFmtId="0" fontId="0" fillId="0" borderId="0" xfId="0" applyBorder="1"/>
    <xf numFmtId="0" fontId="7" fillId="0" borderId="0" xfId="0" applyFont="1"/>
    <xf numFmtId="1" fontId="1" fillId="7" borderId="1" xfId="0" quotePrefix="1" applyNumberFormat="1" applyFont="1" applyFill="1" applyBorder="1" applyAlignment="1">
      <alignment horizontal="center" wrapText="1"/>
    </xf>
    <xf numFmtId="0" fontId="0" fillId="0" borderId="7" xfId="0" applyBorder="1" applyAlignment="1">
      <alignment horizontal="left"/>
    </xf>
    <xf numFmtId="0" fontId="0" fillId="0" borderId="8" xfId="0" applyBorder="1" applyAlignment="1">
      <alignment horizontal="center"/>
    </xf>
    <xf numFmtId="0" fontId="0" fillId="0" borderId="9" xfId="0" applyBorder="1"/>
    <xf numFmtId="0" fontId="0" fillId="0" borderId="6" xfId="0" applyBorder="1" applyAlignment="1">
      <alignment horizontal="center"/>
    </xf>
    <xf numFmtId="0" fontId="0" fillId="0" borderId="10" xfId="0" applyBorder="1"/>
    <xf numFmtId="0" fontId="5" fillId="0" borderId="1" xfId="0" applyFont="1" applyBorder="1" applyAlignment="1">
      <alignment horizontal="center" wrapText="1"/>
    </xf>
    <xf numFmtId="0" fontId="2" fillId="7" borderId="1" xfId="0" applyFont="1" applyFill="1" applyBorder="1" applyAlignment="1">
      <alignment horizontal="left"/>
    </xf>
    <xf numFmtId="0" fontId="8" fillId="0" borderId="0" xfId="0" applyFont="1" applyBorder="1" applyAlignment="1">
      <alignment horizontal="center" vertical="top" textRotation="255"/>
    </xf>
    <xf numFmtId="0" fontId="2" fillId="7" borderId="1" xfId="0" applyFont="1" applyFill="1" applyBorder="1" applyAlignment="1">
      <alignment horizontal="center" wrapText="1"/>
    </xf>
    <xf numFmtId="0" fontId="5" fillId="0" borderId="0" xfId="0" applyFont="1"/>
    <xf numFmtId="0" fontId="2" fillId="5" borderId="1" xfId="0" applyFont="1" applyFill="1" applyBorder="1" applyAlignment="1">
      <alignment horizontal="center" wrapText="1"/>
    </xf>
    <xf numFmtId="0" fontId="0" fillId="7" borderId="0" xfId="0" applyFill="1" applyAlignment="1">
      <alignment horizontal="center"/>
    </xf>
    <xf numFmtId="0" fontId="0" fillId="7" borderId="0" xfId="0" applyFill="1"/>
    <xf numFmtId="0" fontId="0" fillId="8" borderId="0" xfId="0" applyFill="1"/>
    <xf numFmtId="0" fontId="0" fillId="8" borderId="0" xfId="0" applyFill="1" applyAlignment="1">
      <alignment horizontal="center"/>
    </xf>
    <xf numFmtId="0" fontId="0" fillId="9" borderId="0" xfId="0" applyFill="1"/>
    <xf numFmtId="0" fontId="0" fillId="9" borderId="0" xfId="0" applyFill="1" applyAlignment="1">
      <alignment horizontal="center"/>
    </xf>
    <xf numFmtId="0" fontId="0" fillId="0" borderId="0" xfId="0" applyFill="1" applyAlignment="1">
      <alignment horizontal="center"/>
    </xf>
    <xf numFmtId="0" fontId="4" fillId="6" borderId="2" xfId="0" applyFont="1" applyFill="1" applyBorder="1" applyAlignment="1">
      <alignment horizontal="center" vertical="center"/>
    </xf>
    <xf numFmtId="0" fontId="4" fillId="6" borderId="4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2.emf"/></Relationships>
</file>

<file path=xl/drawings/_rels/vmlDrawing1.vml.rels><?xml version="1.0" encoding="UTF-8" standalone="yes"?>
<Relationships xmlns="http://schemas.openxmlformats.org/package/2006/relationships"><Relationship Id="rId8" Type="http://schemas.openxmlformats.org/officeDocument/2006/relationships/image" Target="../media/image8.emf"/><Relationship Id="rId3" Type="http://schemas.openxmlformats.org/officeDocument/2006/relationships/image" Target="../media/image3.emf"/><Relationship Id="rId7" Type="http://schemas.openxmlformats.org/officeDocument/2006/relationships/image" Target="../media/image7.emf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6" Type="http://schemas.openxmlformats.org/officeDocument/2006/relationships/image" Target="../media/image6.emf"/><Relationship Id="rId11" Type="http://schemas.openxmlformats.org/officeDocument/2006/relationships/image" Target="../media/image11.emf"/><Relationship Id="rId5" Type="http://schemas.openxmlformats.org/officeDocument/2006/relationships/image" Target="../media/image5.emf"/><Relationship Id="rId10" Type="http://schemas.openxmlformats.org/officeDocument/2006/relationships/image" Target="../media/image10.emf"/><Relationship Id="rId4" Type="http://schemas.openxmlformats.org/officeDocument/2006/relationships/image" Target="../media/image4.emf"/><Relationship Id="rId9" Type="http://schemas.openxmlformats.org/officeDocument/2006/relationships/image" Target="../media/image9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182880</xdr:colOff>
          <xdr:row>40</xdr:row>
          <xdr:rowOff>30480</xdr:rowOff>
        </xdr:from>
        <xdr:to>
          <xdr:col>7</xdr:col>
          <xdr:colOff>198120</xdr:colOff>
          <xdr:row>43</xdr:row>
          <xdr:rowOff>7620</xdr:rowOff>
        </xdr:to>
        <xdr:sp macro="" textlink="">
          <xdr:nvSpPr>
            <xdr:cNvPr id="1026" name="Object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30480</xdr:colOff>
          <xdr:row>53</xdr:row>
          <xdr:rowOff>114300</xdr:rowOff>
        </xdr:from>
        <xdr:to>
          <xdr:col>9</xdr:col>
          <xdr:colOff>335280</xdr:colOff>
          <xdr:row>57</xdr:row>
          <xdr:rowOff>68580</xdr:rowOff>
        </xdr:to>
        <xdr:sp macro="" textlink="">
          <xdr:nvSpPr>
            <xdr:cNvPr id="1027" name="Object 3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68580</xdr:colOff>
          <xdr:row>38</xdr:row>
          <xdr:rowOff>160020</xdr:rowOff>
        </xdr:from>
        <xdr:to>
          <xdr:col>12</xdr:col>
          <xdr:colOff>198120</xdr:colOff>
          <xdr:row>41</xdr:row>
          <xdr:rowOff>144780</xdr:rowOff>
        </xdr:to>
        <xdr:sp macro="" textlink="">
          <xdr:nvSpPr>
            <xdr:cNvPr id="1029" name="Object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106680</xdr:colOff>
          <xdr:row>38</xdr:row>
          <xdr:rowOff>160020</xdr:rowOff>
        </xdr:from>
        <xdr:to>
          <xdr:col>15</xdr:col>
          <xdr:colOff>30480</xdr:colOff>
          <xdr:row>41</xdr:row>
          <xdr:rowOff>137160</xdr:rowOff>
        </xdr:to>
        <xdr:sp macro="" textlink="">
          <xdr:nvSpPr>
            <xdr:cNvPr id="1030" name="Object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45720</xdr:colOff>
          <xdr:row>39</xdr:row>
          <xdr:rowOff>7620</xdr:rowOff>
        </xdr:from>
        <xdr:to>
          <xdr:col>17</xdr:col>
          <xdr:colOff>45720</xdr:colOff>
          <xdr:row>41</xdr:row>
          <xdr:rowOff>175260</xdr:rowOff>
        </xdr:to>
        <xdr:sp macro="" textlink="">
          <xdr:nvSpPr>
            <xdr:cNvPr id="1031" name="Object 7" hidden="1">
              <a:extLst>
                <a:ext uri="{63B3BB69-23CF-44E3-9099-C40C66FF867C}">
                  <a14:compatExt spid="_x0000_s103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7620</xdr:colOff>
          <xdr:row>38</xdr:row>
          <xdr:rowOff>182880</xdr:rowOff>
        </xdr:from>
        <xdr:to>
          <xdr:col>18</xdr:col>
          <xdr:colOff>144780</xdr:colOff>
          <xdr:row>41</xdr:row>
          <xdr:rowOff>152400</xdr:rowOff>
        </xdr:to>
        <xdr:sp macro="" textlink="">
          <xdr:nvSpPr>
            <xdr:cNvPr id="1032" name="Object 8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45720</xdr:colOff>
          <xdr:row>44</xdr:row>
          <xdr:rowOff>45720</xdr:rowOff>
        </xdr:from>
        <xdr:to>
          <xdr:col>12</xdr:col>
          <xdr:colOff>182880</xdr:colOff>
          <xdr:row>47</xdr:row>
          <xdr:rowOff>22860</xdr:rowOff>
        </xdr:to>
        <xdr:sp macro="" textlink="">
          <xdr:nvSpPr>
            <xdr:cNvPr id="1033" name="Object 9" hidden="1">
              <a:extLst>
                <a:ext uri="{63B3BB69-23CF-44E3-9099-C40C66FF867C}">
                  <a14:compatExt spid="_x0000_s103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60960</xdr:colOff>
          <xdr:row>45</xdr:row>
          <xdr:rowOff>30480</xdr:rowOff>
        </xdr:from>
        <xdr:to>
          <xdr:col>15</xdr:col>
          <xdr:colOff>60960</xdr:colOff>
          <xdr:row>48</xdr:row>
          <xdr:rowOff>0</xdr:rowOff>
        </xdr:to>
        <xdr:sp macro="" textlink="">
          <xdr:nvSpPr>
            <xdr:cNvPr id="1034" name="Object 10" hidden="1">
              <a:extLst>
                <a:ext uri="{63B3BB69-23CF-44E3-9099-C40C66FF867C}">
                  <a14:compatExt spid="_x0000_s103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502920</xdr:colOff>
          <xdr:row>45</xdr:row>
          <xdr:rowOff>83820</xdr:rowOff>
        </xdr:from>
        <xdr:to>
          <xdr:col>16</xdr:col>
          <xdr:colOff>30480</xdr:colOff>
          <xdr:row>48</xdr:row>
          <xdr:rowOff>68580</xdr:rowOff>
        </xdr:to>
        <xdr:sp macro="" textlink="">
          <xdr:nvSpPr>
            <xdr:cNvPr id="1035" name="Object 11" hidden="1">
              <a:extLst>
                <a:ext uri="{63B3BB69-23CF-44E3-9099-C40C66FF867C}">
                  <a14:compatExt spid="_x0000_s103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83820</xdr:colOff>
          <xdr:row>45</xdr:row>
          <xdr:rowOff>30480</xdr:rowOff>
        </xdr:from>
        <xdr:to>
          <xdr:col>18</xdr:col>
          <xdr:colOff>297180</xdr:colOff>
          <xdr:row>48</xdr:row>
          <xdr:rowOff>0</xdr:rowOff>
        </xdr:to>
        <xdr:sp macro="" textlink="">
          <xdr:nvSpPr>
            <xdr:cNvPr id="1036" name="Object 12" hidden="1">
              <a:extLst>
                <a:ext uri="{63B3BB69-23CF-44E3-9099-C40C66FF867C}">
                  <a14:compatExt spid="_x0000_s103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22860</xdr:colOff>
          <xdr:row>49</xdr:row>
          <xdr:rowOff>7620</xdr:rowOff>
        </xdr:from>
        <xdr:to>
          <xdr:col>12</xdr:col>
          <xdr:colOff>228600</xdr:colOff>
          <xdr:row>51</xdr:row>
          <xdr:rowOff>160020</xdr:rowOff>
        </xdr:to>
        <xdr:sp macro="" textlink="">
          <xdr:nvSpPr>
            <xdr:cNvPr id="1037" name="Object 13" hidden="1">
              <a:extLst>
                <a:ext uri="{63B3BB69-23CF-44E3-9099-C40C66FF867C}">
                  <a14:compatExt spid="_x0000_s103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 editAs="oneCell">
    <xdr:from>
      <xdr:col>2</xdr:col>
      <xdr:colOff>0</xdr:colOff>
      <xdr:row>61</xdr:row>
      <xdr:rowOff>0</xdr:rowOff>
    </xdr:from>
    <xdr:to>
      <xdr:col>21</xdr:col>
      <xdr:colOff>234950</xdr:colOff>
      <xdr:row>93</xdr:row>
      <xdr:rowOff>25400</xdr:rowOff>
    </xdr:to>
    <xdr:pic>
      <xdr:nvPicPr>
        <xdr:cNvPr id="15" name="Picture 1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81200" y="15449550"/>
          <a:ext cx="12033250" cy="59182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oleObject" Target="../embeddings/oleObject3.bin"/><Relationship Id="rId13" Type="http://schemas.openxmlformats.org/officeDocument/2006/relationships/image" Target="../media/image5.emf"/><Relationship Id="rId18" Type="http://schemas.openxmlformats.org/officeDocument/2006/relationships/oleObject" Target="../embeddings/oleObject8.bin"/><Relationship Id="rId3" Type="http://schemas.openxmlformats.org/officeDocument/2006/relationships/vmlDrawing" Target="../drawings/vmlDrawing1.vml"/><Relationship Id="rId21" Type="http://schemas.openxmlformats.org/officeDocument/2006/relationships/image" Target="../media/image9.emf"/><Relationship Id="rId7" Type="http://schemas.openxmlformats.org/officeDocument/2006/relationships/image" Target="../media/image2.emf"/><Relationship Id="rId12" Type="http://schemas.openxmlformats.org/officeDocument/2006/relationships/oleObject" Target="../embeddings/oleObject5.bin"/><Relationship Id="rId17" Type="http://schemas.openxmlformats.org/officeDocument/2006/relationships/image" Target="../media/image7.emf"/><Relationship Id="rId25" Type="http://schemas.openxmlformats.org/officeDocument/2006/relationships/image" Target="../media/image11.emf"/><Relationship Id="rId2" Type="http://schemas.openxmlformats.org/officeDocument/2006/relationships/drawing" Target="../drawings/drawing1.xml"/><Relationship Id="rId16" Type="http://schemas.openxmlformats.org/officeDocument/2006/relationships/oleObject" Target="../embeddings/oleObject7.bin"/><Relationship Id="rId20" Type="http://schemas.openxmlformats.org/officeDocument/2006/relationships/oleObject" Target="../embeddings/oleObject9.bin"/><Relationship Id="rId1" Type="http://schemas.openxmlformats.org/officeDocument/2006/relationships/printerSettings" Target="../printerSettings/printerSettings1.bin"/><Relationship Id="rId6" Type="http://schemas.openxmlformats.org/officeDocument/2006/relationships/oleObject" Target="../embeddings/oleObject2.bin"/><Relationship Id="rId11" Type="http://schemas.openxmlformats.org/officeDocument/2006/relationships/image" Target="../media/image4.emf"/><Relationship Id="rId24" Type="http://schemas.openxmlformats.org/officeDocument/2006/relationships/oleObject" Target="../embeddings/oleObject11.bin"/><Relationship Id="rId5" Type="http://schemas.openxmlformats.org/officeDocument/2006/relationships/image" Target="../media/image1.emf"/><Relationship Id="rId15" Type="http://schemas.openxmlformats.org/officeDocument/2006/relationships/image" Target="../media/image6.emf"/><Relationship Id="rId23" Type="http://schemas.openxmlformats.org/officeDocument/2006/relationships/image" Target="../media/image10.emf"/><Relationship Id="rId10" Type="http://schemas.openxmlformats.org/officeDocument/2006/relationships/oleObject" Target="../embeddings/oleObject4.bin"/><Relationship Id="rId19" Type="http://schemas.openxmlformats.org/officeDocument/2006/relationships/image" Target="../media/image8.emf"/><Relationship Id="rId4" Type="http://schemas.openxmlformats.org/officeDocument/2006/relationships/oleObject" Target="../embeddings/oleObject1.bin"/><Relationship Id="rId9" Type="http://schemas.openxmlformats.org/officeDocument/2006/relationships/image" Target="../media/image3.emf"/><Relationship Id="rId14" Type="http://schemas.openxmlformats.org/officeDocument/2006/relationships/oleObject" Target="../embeddings/oleObject6.bin"/><Relationship Id="rId22" Type="http://schemas.openxmlformats.org/officeDocument/2006/relationships/oleObject" Target="../embeddings/oleObject10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Q56"/>
  <sheetViews>
    <sheetView tabSelected="1" topLeftCell="A22" workbookViewId="0">
      <selection activeCell="W13" sqref="W13"/>
    </sheetView>
  </sheetViews>
  <sheetFormatPr defaultRowHeight="14.4" x14ac:dyDescent="0.3"/>
  <cols>
    <col min="2" max="2" width="19.5546875" customWidth="1"/>
    <col min="3" max="3" width="11.88671875" bestFit="1" customWidth="1"/>
  </cols>
  <sheetData>
    <row r="1" spans="1:16" x14ac:dyDescent="0.3">
      <c r="A1" s="54"/>
    </row>
    <row r="2" spans="1:16" ht="18" x14ac:dyDescent="0.35">
      <c r="A2" s="54"/>
      <c r="C2" s="55" t="s">
        <v>74</v>
      </c>
    </row>
    <row r="3" spans="1:16" x14ac:dyDescent="0.3">
      <c r="A3" s="54"/>
      <c r="B3" s="14"/>
      <c r="C3" t="s">
        <v>86</v>
      </c>
      <c r="J3" s="19"/>
    </row>
    <row r="4" spans="1:16" x14ac:dyDescent="0.3">
      <c r="A4" s="3"/>
      <c r="B4" s="14"/>
      <c r="C4" s="39"/>
      <c r="D4" s="40"/>
      <c r="E4" s="40" t="s">
        <v>19</v>
      </c>
      <c r="F4" s="40"/>
      <c r="G4" s="40"/>
      <c r="H4" s="40"/>
      <c r="I4" s="40"/>
      <c r="J4" s="41"/>
      <c r="K4" s="37"/>
      <c r="L4" s="37" t="s">
        <v>20</v>
      </c>
      <c r="M4" s="37"/>
      <c r="N4" s="37"/>
      <c r="O4" s="37"/>
      <c r="P4" s="38"/>
    </row>
    <row r="5" spans="1:16" x14ac:dyDescent="0.3">
      <c r="A5" s="54"/>
      <c r="B5" s="1" t="s">
        <v>75</v>
      </c>
      <c r="C5" s="15">
        <v>50</v>
      </c>
      <c r="D5" s="15">
        <v>70</v>
      </c>
      <c r="E5" s="15">
        <v>100</v>
      </c>
      <c r="F5" s="15">
        <v>150</v>
      </c>
      <c r="G5" s="15">
        <v>200</v>
      </c>
      <c r="H5" s="15">
        <v>250</v>
      </c>
      <c r="I5" s="15">
        <v>310</v>
      </c>
      <c r="J5" s="26">
        <v>400</v>
      </c>
      <c r="K5" s="18">
        <v>70</v>
      </c>
      <c r="L5" s="18">
        <v>100</v>
      </c>
      <c r="M5" s="18">
        <v>150</v>
      </c>
      <c r="N5" s="18">
        <v>175</v>
      </c>
      <c r="O5" s="18">
        <v>250</v>
      </c>
      <c r="P5" s="18">
        <v>400</v>
      </c>
    </row>
    <row r="6" spans="1:16" x14ac:dyDescent="0.3">
      <c r="A6" s="54"/>
      <c r="B6" s="1" t="s">
        <v>76</v>
      </c>
      <c r="C6" s="15">
        <v>65</v>
      </c>
      <c r="D6" s="15">
        <v>87</v>
      </c>
      <c r="E6" s="15">
        <v>130</v>
      </c>
      <c r="F6" s="15">
        <v>190</v>
      </c>
      <c r="G6" s="15">
        <v>240</v>
      </c>
      <c r="H6" s="15">
        <v>290</v>
      </c>
      <c r="I6" s="15">
        <v>365</v>
      </c>
      <c r="J6" s="15">
        <v>460</v>
      </c>
      <c r="K6" s="18">
        <v>90</v>
      </c>
      <c r="L6" s="18">
        <v>130</v>
      </c>
      <c r="M6" s="18">
        <v>190</v>
      </c>
      <c r="N6" s="18">
        <v>210</v>
      </c>
      <c r="O6" s="18">
        <v>290</v>
      </c>
      <c r="P6" s="18">
        <v>460</v>
      </c>
    </row>
    <row r="7" spans="1:16" ht="27.6" x14ac:dyDescent="0.3">
      <c r="A7" s="54"/>
      <c r="B7" s="62" t="s">
        <v>58</v>
      </c>
      <c r="C7" s="16">
        <f>C6-28</f>
        <v>37</v>
      </c>
      <c r="D7" s="16">
        <f>D6-43</f>
        <v>44</v>
      </c>
      <c r="E7" s="16">
        <f>E6-54</f>
        <v>76</v>
      </c>
      <c r="F7" s="16">
        <f>F6-94</f>
        <v>96</v>
      </c>
      <c r="G7" s="16">
        <f>G6-130</f>
        <v>110</v>
      </c>
      <c r="H7" s="16">
        <f t="shared" ref="H7:P7" si="0">H6-H15</f>
        <v>94</v>
      </c>
      <c r="I7" s="16">
        <f t="shared" si="0"/>
        <v>143</v>
      </c>
      <c r="J7" s="16">
        <f t="shared" si="0"/>
        <v>202</v>
      </c>
      <c r="K7" s="16">
        <f t="shared" si="0"/>
        <v>47</v>
      </c>
      <c r="L7" s="16">
        <f t="shared" si="0"/>
        <v>76</v>
      </c>
      <c r="M7" s="16">
        <f t="shared" si="0"/>
        <v>108</v>
      </c>
      <c r="N7" s="16">
        <f t="shared" si="0"/>
        <v>116</v>
      </c>
      <c r="O7" s="16">
        <f t="shared" si="0"/>
        <v>172</v>
      </c>
      <c r="P7" s="16">
        <f t="shared" si="0"/>
        <v>301</v>
      </c>
    </row>
    <row r="8" spans="1:16" x14ac:dyDescent="0.3">
      <c r="A8" s="54"/>
      <c r="B8" s="51" t="s">
        <v>54</v>
      </c>
      <c r="C8" s="53">
        <f>4140*C7/1000</f>
        <v>153.18</v>
      </c>
      <c r="D8" s="53">
        <f t="shared" ref="D8:P8" si="1">4140*D7/1000</f>
        <v>182.16</v>
      </c>
      <c r="E8" s="53">
        <f t="shared" si="1"/>
        <v>314.64</v>
      </c>
      <c r="F8" s="53">
        <f t="shared" si="1"/>
        <v>397.44</v>
      </c>
      <c r="G8" s="53">
        <f t="shared" si="1"/>
        <v>455.4</v>
      </c>
      <c r="H8" s="53">
        <f t="shared" si="1"/>
        <v>389.16</v>
      </c>
      <c r="I8" s="53">
        <f t="shared" si="1"/>
        <v>592.02</v>
      </c>
      <c r="J8" s="53">
        <f t="shared" si="1"/>
        <v>836.28</v>
      </c>
      <c r="K8" s="53">
        <f t="shared" si="1"/>
        <v>194.58</v>
      </c>
      <c r="L8" s="53">
        <f t="shared" si="1"/>
        <v>314.64</v>
      </c>
      <c r="M8" s="53">
        <f t="shared" si="1"/>
        <v>447.12</v>
      </c>
      <c r="N8" s="53">
        <f t="shared" si="1"/>
        <v>480.24</v>
      </c>
      <c r="O8" s="53">
        <f t="shared" si="1"/>
        <v>712.08</v>
      </c>
      <c r="P8" s="53">
        <f t="shared" si="1"/>
        <v>1246.1400000000001</v>
      </c>
    </row>
    <row r="9" spans="1:16" x14ac:dyDescent="0.3">
      <c r="A9" s="54"/>
      <c r="B9" s="1" t="s">
        <v>77</v>
      </c>
      <c r="C9" s="15">
        <v>4000</v>
      </c>
      <c r="D9" s="15">
        <v>5800</v>
      </c>
      <c r="E9" s="15">
        <v>9500</v>
      </c>
      <c r="F9" s="15">
        <v>16000</v>
      </c>
      <c r="G9" s="15">
        <v>22000</v>
      </c>
      <c r="H9" s="15">
        <v>27500</v>
      </c>
      <c r="I9" s="15">
        <v>37000</v>
      </c>
      <c r="J9" s="15">
        <v>50000</v>
      </c>
      <c r="K9" s="18">
        <v>5500</v>
      </c>
      <c r="L9" s="18">
        <v>8500</v>
      </c>
      <c r="M9" s="18">
        <v>13000</v>
      </c>
      <c r="N9" s="18">
        <v>16500</v>
      </c>
      <c r="O9" s="18">
        <v>19500</v>
      </c>
      <c r="P9" s="18">
        <v>32000</v>
      </c>
    </row>
    <row r="10" spans="1:16" x14ac:dyDescent="0.3">
      <c r="A10" s="54"/>
      <c r="B10" s="1" t="s">
        <v>78</v>
      </c>
      <c r="C10" s="25">
        <v>1</v>
      </c>
      <c r="D10" s="25">
        <v>2</v>
      </c>
      <c r="E10" s="25">
        <v>3</v>
      </c>
      <c r="F10" s="24">
        <v>4</v>
      </c>
      <c r="G10" s="24">
        <v>5</v>
      </c>
      <c r="H10" s="24">
        <v>6</v>
      </c>
      <c r="I10" s="23">
        <v>7</v>
      </c>
      <c r="J10" s="23">
        <v>8</v>
      </c>
      <c r="K10" s="25">
        <v>9</v>
      </c>
      <c r="L10" s="25">
        <v>10</v>
      </c>
      <c r="M10" s="25">
        <v>11</v>
      </c>
      <c r="N10" s="24">
        <v>12</v>
      </c>
      <c r="O10" s="24">
        <v>13</v>
      </c>
      <c r="P10" s="23">
        <v>14</v>
      </c>
    </row>
    <row r="11" spans="1:16" x14ac:dyDescent="0.3">
      <c r="A11" s="54"/>
      <c r="B11" s="16" t="s">
        <v>23</v>
      </c>
      <c r="C11" s="25">
        <v>4</v>
      </c>
      <c r="D11" s="25">
        <v>4</v>
      </c>
      <c r="E11" s="25">
        <v>4</v>
      </c>
      <c r="F11" s="24">
        <v>7</v>
      </c>
      <c r="G11" s="24">
        <v>7</v>
      </c>
      <c r="H11" s="24">
        <v>7</v>
      </c>
      <c r="I11" s="23">
        <v>7</v>
      </c>
      <c r="J11" s="23">
        <v>7</v>
      </c>
      <c r="K11" s="25">
        <v>4</v>
      </c>
      <c r="L11" s="25">
        <v>4</v>
      </c>
      <c r="M11" s="25">
        <v>4</v>
      </c>
      <c r="N11" s="24">
        <v>7</v>
      </c>
      <c r="O11" s="24">
        <v>7</v>
      </c>
      <c r="P11" s="23">
        <v>7</v>
      </c>
    </row>
    <row r="12" spans="1:16" x14ac:dyDescent="0.3">
      <c r="A12" s="54"/>
      <c r="B12" s="16" t="s">
        <v>21</v>
      </c>
      <c r="C12" s="25">
        <v>23</v>
      </c>
      <c r="D12" s="25">
        <v>23</v>
      </c>
      <c r="E12" s="25">
        <v>23</v>
      </c>
      <c r="F12" s="24">
        <v>27</v>
      </c>
      <c r="G12" s="24">
        <v>27</v>
      </c>
      <c r="H12" s="24">
        <v>27</v>
      </c>
      <c r="I12" s="23">
        <v>27</v>
      </c>
      <c r="J12" s="23">
        <v>27</v>
      </c>
      <c r="K12" s="25">
        <v>23</v>
      </c>
      <c r="L12" s="25">
        <v>23</v>
      </c>
      <c r="M12" s="25">
        <v>23</v>
      </c>
      <c r="N12" s="24">
        <v>27</v>
      </c>
      <c r="O12" s="24">
        <v>27</v>
      </c>
      <c r="P12" s="23">
        <v>27</v>
      </c>
    </row>
    <row r="13" spans="1:16" x14ac:dyDescent="0.3">
      <c r="A13" s="54"/>
      <c r="B13" s="22" t="s">
        <v>24</v>
      </c>
      <c r="C13" s="25">
        <v>36</v>
      </c>
      <c r="D13" s="25">
        <v>36</v>
      </c>
      <c r="E13" s="25">
        <v>36</v>
      </c>
      <c r="F13" s="24">
        <v>48</v>
      </c>
      <c r="G13" s="24">
        <v>48</v>
      </c>
      <c r="H13" s="24">
        <v>48</v>
      </c>
      <c r="I13" s="23">
        <v>70</v>
      </c>
      <c r="J13" s="23">
        <v>70</v>
      </c>
      <c r="K13" s="25">
        <v>36</v>
      </c>
      <c r="L13" s="25">
        <v>36</v>
      </c>
      <c r="M13" s="25">
        <v>36</v>
      </c>
      <c r="N13" s="24">
        <v>48</v>
      </c>
      <c r="O13" s="24">
        <v>48</v>
      </c>
      <c r="P13" s="23">
        <v>70</v>
      </c>
    </row>
    <row r="14" spans="1:16" ht="18.600000000000001" customHeight="1" x14ac:dyDescent="0.3">
      <c r="A14" s="54"/>
      <c r="B14" s="63" t="s">
        <v>59</v>
      </c>
      <c r="C14" s="25">
        <v>115</v>
      </c>
      <c r="D14" s="25">
        <v>145</v>
      </c>
      <c r="E14" s="25">
        <v>160</v>
      </c>
      <c r="F14" s="24">
        <v>105</v>
      </c>
      <c r="G14" s="24">
        <v>135</v>
      </c>
      <c r="H14" s="24">
        <v>150</v>
      </c>
      <c r="I14" s="23">
        <v>85</v>
      </c>
      <c r="J14" s="23">
        <v>95</v>
      </c>
      <c r="K14" s="25">
        <v>110</v>
      </c>
      <c r="L14" s="25">
        <v>130</v>
      </c>
      <c r="M14" s="25">
        <v>145</v>
      </c>
      <c r="N14" s="24">
        <v>95</v>
      </c>
      <c r="O14" s="24">
        <v>110</v>
      </c>
      <c r="P14" s="23">
        <v>80</v>
      </c>
    </row>
    <row r="15" spans="1:16" ht="56.4" customHeight="1" x14ac:dyDescent="0.3">
      <c r="A15" s="64"/>
      <c r="B15" s="17" t="s">
        <v>79</v>
      </c>
      <c r="C15" s="25">
        <v>28</v>
      </c>
      <c r="D15" s="25">
        <v>43</v>
      </c>
      <c r="E15" s="25">
        <v>54</v>
      </c>
      <c r="F15" s="24">
        <v>94</v>
      </c>
      <c r="G15" s="24">
        <v>130</v>
      </c>
      <c r="H15" s="24">
        <v>196</v>
      </c>
      <c r="I15" s="23">
        <v>222</v>
      </c>
      <c r="J15" s="23">
        <v>258</v>
      </c>
      <c r="K15" s="25">
        <v>43</v>
      </c>
      <c r="L15" s="25">
        <v>54</v>
      </c>
      <c r="M15" s="25">
        <v>82</v>
      </c>
      <c r="N15" s="24">
        <v>94</v>
      </c>
      <c r="O15" s="24">
        <v>118</v>
      </c>
      <c r="P15" s="23">
        <v>159</v>
      </c>
    </row>
    <row r="16" spans="1:16" ht="26.4" customHeight="1" x14ac:dyDescent="0.3">
      <c r="A16" s="54"/>
      <c r="B16" s="17" t="s">
        <v>82</v>
      </c>
      <c r="C16" s="67" t="s">
        <v>80</v>
      </c>
      <c r="D16" s="25">
        <v>454653</v>
      </c>
      <c r="E16" s="25">
        <v>454652</v>
      </c>
      <c r="F16" s="24">
        <v>454657</v>
      </c>
      <c r="G16" s="24">
        <v>454654</v>
      </c>
      <c r="H16" s="24">
        <v>454952</v>
      </c>
      <c r="I16" s="23">
        <v>454999</v>
      </c>
      <c r="J16" s="23">
        <v>455002</v>
      </c>
      <c r="K16" s="25">
        <v>454653</v>
      </c>
      <c r="L16" s="25">
        <v>454652</v>
      </c>
      <c r="M16" s="25">
        <v>454658</v>
      </c>
      <c r="N16" s="24">
        <v>454657</v>
      </c>
      <c r="O16" s="24">
        <v>454655</v>
      </c>
      <c r="P16" s="23">
        <v>454949</v>
      </c>
    </row>
    <row r="17" spans="1:17" ht="24.9" customHeight="1" x14ac:dyDescent="0.3">
      <c r="A17" s="3"/>
      <c r="B17" s="1" t="s">
        <v>81</v>
      </c>
      <c r="C17" s="25" t="s">
        <v>18</v>
      </c>
      <c r="D17" s="25">
        <v>3000</v>
      </c>
      <c r="E17" s="25">
        <v>4000</v>
      </c>
      <c r="F17" s="24">
        <v>6900</v>
      </c>
      <c r="G17" s="24">
        <v>9900</v>
      </c>
      <c r="H17" s="24">
        <v>14500</v>
      </c>
      <c r="I17" s="23">
        <v>16400</v>
      </c>
      <c r="J17" s="23">
        <v>19100</v>
      </c>
      <c r="K17" s="25">
        <v>3000</v>
      </c>
      <c r="L17" s="25">
        <v>4000</v>
      </c>
      <c r="M17" s="25">
        <v>6000</v>
      </c>
      <c r="N17" s="24">
        <v>6900</v>
      </c>
      <c r="O17" s="24">
        <v>8800</v>
      </c>
      <c r="P17" s="23">
        <v>11900</v>
      </c>
    </row>
    <row r="18" spans="1:17" x14ac:dyDescent="0.3">
      <c r="A18" s="4"/>
      <c r="B18" s="5" t="s">
        <v>83</v>
      </c>
      <c r="C18" s="9">
        <v>0.4</v>
      </c>
      <c r="D18" s="9">
        <v>0.4</v>
      </c>
      <c r="E18" s="9">
        <v>0.4</v>
      </c>
      <c r="F18" s="10">
        <v>0.9</v>
      </c>
      <c r="G18" s="10">
        <v>0.9</v>
      </c>
      <c r="H18" s="10">
        <v>0.9</v>
      </c>
      <c r="I18" s="11">
        <v>1.7</v>
      </c>
      <c r="J18" s="11">
        <v>1.7</v>
      </c>
      <c r="K18" s="9">
        <v>0.4</v>
      </c>
      <c r="L18" s="9">
        <v>0.4</v>
      </c>
      <c r="M18" s="9">
        <v>0.4</v>
      </c>
      <c r="N18" s="10">
        <v>0.9</v>
      </c>
      <c r="O18" s="10">
        <v>0.9</v>
      </c>
      <c r="P18" s="11">
        <v>1.7</v>
      </c>
    </row>
    <row r="19" spans="1:17" ht="28.8" x14ac:dyDescent="0.3">
      <c r="A19" s="4"/>
      <c r="B19" s="6" t="s">
        <v>84</v>
      </c>
      <c r="C19" s="8" t="s">
        <v>9</v>
      </c>
      <c r="D19" s="8" t="s">
        <v>9</v>
      </c>
      <c r="E19" s="8" t="s">
        <v>9</v>
      </c>
      <c r="F19" s="12" t="s">
        <v>10</v>
      </c>
      <c r="G19" s="12" t="s">
        <v>10</v>
      </c>
      <c r="H19" s="12" t="s">
        <v>10</v>
      </c>
      <c r="I19" s="13" t="s">
        <v>11</v>
      </c>
      <c r="J19" s="13" t="s">
        <v>11</v>
      </c>
      <c r="K19" s="8" t="s">
        <v>9</v>
      </c>
      <c r="L19" s="8" t="s">
        <v>9</v>
      </c>
      <c r="M19" s="8" t="s">
        <v>9</v>
      </c>
      <c r="N19" s="12" t="s">
        <v>10</v>
      </c>
      <c r="O19" s="12" t="s">
        <v>10</v>
      </c>
      <c r="P19" s="13" t="s">
        <v>11</v>
      </c>
    </row>
    <row r="20" spans="1:17" x14ac:dyDescent="0.3">
      <c r="A20" s="4"/>
      <c r="B20" s="6" t="s">
        <v>26</v>
      </c>
      <c r="C20" s="52">
        <f t="shared" ref="C20:P20" si="2">C15-C30</f>
        <v>11</v>
      </c>
      <c r="D20" s="52">
        <f t="shared" si="2"/>
        <v>15</v>
      </c>
      <c r="E20" s="52">
        <f t="shared" si="2"/>
        <v>19</v>
      </c>
      <c r="F20" s="52">
        <f t="shared" si="2"/>
        <v>25</v>
      </c>
      <c r="G20" s="52">
        <f t="shared" si="2"/>
        <v>38</v>
      </c>
      <c r="H20" s="52">
        <f t="shared" si="2"/>
        <v>61</v>
      </c>
      <c r="I20" s="52">
        <f t="shared" si="2"/>
        <v>64</v>
      </c>
      <c r="J20" s="52">
        <f t="shared" si="2"/>
        <v>50</v>
      </c>
      <c r="K20" s="52">
        <f t="shared" si="2"/>
        <v>15</v>
      </c>
      <c r="L20" s="52">
        <f t="shared" si="2"/>
        <v>19</v>
      </c>
      <c r="M20" s="52">
        <f t="shared" si="2"/>
        <v>30</v>
      </c>
      <c r="N20" s="52">
        <f t="shared" si="2"/>
        <v>25</v>
      </c>
      <c r="O20" s="52">
        <f t="shared" si="2"/>
        <v>38</v>
      </c>
      <c r="P20" s="52">
        <f t="shared" si="2"/>
        <v>24</v>
      </c>
    </row>
    <row r="21" spans="1:17" x14ac:dyDescent="0.3">
      <c r="A21" s="4"/>
      <c r="B21" s="6" t="s">
        <v>27</v>
      </c>
      <c r="C21" s="52" t="s">
        <v>28</v>
      </c>
      <c r="D21" s="52" t="s">
        <v>29</v>
      </c>
      <c r="E21" s="52" t="s">
        <v>30</v>
      </c>
      <c r="F21" s="52" t="s">
        <v>36</v>
      </c>
      <c r="G21" s="52" t="s">
        <v>31</v>
      </c>
      <c r="H21" s="52" t="s">
        <v>38</v>
      </c>
      <c r="I21" s="52" t="s">
        <v>37</v>
      </c>
      <c r="J21" s="52" t="s">
        <v>34</v>
      </c>
      <c r="K21" s="52" t="s">
        <v>29</v>
      </c>
      <c r="L21" s="52" t="s">
        <v>30</v>
      </c>
      <c r="M21" s="52" t="s">
        <v>32</v>
      </c>
      <c r="N21" s="52" t="s">
        <v>36</v>
      </c>
      <c r="O21" s="52" t="s">
        <v>33</v>
      </c>
      <c r="P21" s="52" t="s">
        <v>39</v>
      </c>
    </row>
    <row r="22" spans="1:17" ht="28.8" x14ac:dyDescent="0.3">
      <c r="A22" s="4"/>
      <c r="B22" s="46" t="s">
        <v>55</v>
      </c>
      <c r="C22" s="56" t="s">
        <v>72</v>
      </c>
      <c r="D22" s="56" t="s">
        <v>61</v>
      </c>
      <c r="E22" s="56" t="s">
        <v>62</v>
      </c>
      <c r="F22" s="56" t="s">
        <v>63</v>
      </c>
      <c r="G22" s="56" t="s">
        <v>64</v>
      </c>
      <c r="H22" s="56" t="s">
        <v>65</v>
      </c>
      <c r="I22" s="56" t="s">
        <v>66</v>
      </c>
      <c r="J22" s="56" t="s">
        <v>67</v>
      </c>
      <c r="K22" s="56" t="s">
        <v>61</v>
      </c>
      <c r="L22" s="56" t="s">
        <v>62</v>
      </c>
      <c r="M22" s="56" t="s">
        <v>68</v>
      </c>
      <c r="N22" s="56" t="s">
        <v>69</v>
      </c>
      <c r="O22" s="56" t="s">
        <v>70</v>
      </c>
      <c r="P22" s="56" t="s">
        <v>71</v>
      </c>
    </row>
    <row r="23" spans="1:17" ht="36" x14ac:dyDescent="0.3">
      <c r="A23" s="4"/>
      <c r="B23" s="17" t="s">
        <v>85</v>
      </c>
      <c r="C23" s="27" t="s">
        <v>12</v>
      </c>
      <c r="D23" s="28"/>
      <c r="E23" s="28"/>
      <c r="F23" s="29" t="s">
        <v>13</v>
      </c>
      <c r="G23" s="30"/>
      <c r="H23" s="31"/>
      <c r="I23" s="32" t="s">
        <v>14</v>
      </c>
      <c r="J23" s="33"/>
      <c r="K23" s="27" t="s">
        <v>17</v>
      </c>
      <c r="L23" s="34"/>
      <c r="M23" s="35"/>
      <c r="N23" s="75" t="s">
        <v>16</v>
      </c>
      <c r="O23" s="76"/>
      <c r="P23" s="36" t="s">
        <v>15</v>
      </c>
      <c r="Q23" s="21"/>
    </row>
    <row r="24" spans="1:17" x14ac:dyDescent="0.3">
      <c r="A24" s="3"/>
      <c r="B24" s="7" t="s">
        <v>25</v>
      </c>
      <c r="C24" s="25">
        <v>1</v>
      </c>
      <c r="D24" s="25">
        <v>2</v>
      </c>
      <c r="E24" s="25">
        <v>3</v>
      </c>
      <c r="F24" s="24">
        <v>4</v>
      </c>
      <c r="G24" s="24">
        <v>5</v>
      </c>
      <c r="H24" s="24">
        <v>6</v>
      </c>
      <c r="I24" s="23">
        <v>7</v>
      </c>
      <c r="J24" s="23">
        <v>8</v>
      </c>
      <c r="K24" s="25">
        <v>9</v>
      </c>
      <c r="L24" s="25">
        <v>10</v>
      </c>
      <c r="M24" s="25">
        <v>11</v>
      </c>
      <c r="N24" s="24">
        <v>12</v>
      </c>
      <c r="O24" s="24">
        <v>13</v>
      </c>
      <c r="P24" s="23">
        <v>14</v>
      </c>
    </row>
    <row r="25" spans="1:17" x14ac:dyDescent="0.3">
      <c r="A25" s="3"/>
      <c r="B25" s="16" t="s">
        <v>23</v>
      </c>
      <c r="C25" s="25">
        <v>4</v>
      </c>
      <c r="D25" s="25">
        <v>4</v>
      </c>
      <c r="E25" s="25">
        <v>4</v>
      </c>
      <c r="F25" s="24">
        <v>7</v>
      </c>
      <c r="G25" s="24">
        <v>7</v>
      </c>
      <c r="H25" s="24">
        <v>7</v>
      </c>
      <c r="I25" s="23">
        <v>7</v>
      </c>
      <c r="J25" s="23">
        <v>7</v>
      </c>
      <c r="K25" s="25">
        <v>4</v>
      </c>
      <c r="L25" s="25">
        <v>4</v>
      </c>
      <c r="M25" s="25">
        <v>4</v>
      </c>
      <c r="N25" s="24">
        <v>7</v>
      </c>
      <c r="O25" s="24">
        <v>7</v>
      </c>
      <c r="P25" s="23">
        <v>7</v>
      </c>
    </row>
    <row r="26" spans="1:17" x14ac:dyDescent="0.3">
      <c r="A26" s="3"/>
      <c r="B26" s="16" t="s">
        <v>21</v>
      </c>
      <c r="C26" s="25">
        <v>23</v>
      </c>
      <c r="D26" s="25">
        <v>23</v>
      </c>
      <c r="E26" s="25">
        <v>23</v>
      </c>
      <c r="F26" s="24">
        <v>27</v>
      </c>
      <c r="G26" s="24">
        <v>27</v>
      </c>
      <c r="H26" s="24">
        <v>27</v>
      </c>
      <c r="I26" s="23">
        <v>27</v>
      </c>
      <c r="J26" s="23">
        <v>27</v>
      </c>
      <c r="K26" s="25">
        <v>27</v>
      </c>
      <c r="L26" s="25">
        <v>27</v>
      </c>
      <c r="M26" s="25">
        <v>27</v>
      </c>
      <c r="N26" s="24">
        <v>27</v>
      </c>
      <c r="O26" s="24">
        <v>27</v>
      </c>
      <c r="P26" s="23">
        <v>27</v>
      </c>
    </row>
    <row r="27" spans="1:17" x14ac:dyDescent="0.3">
      <c r="A27" s="3"/>
      <c r="B27" s="20" t="s">
        <v>22</v>
      </c>
      <c r="C27" s="25">
        <v>100</v>
      </c>
      <c r="D27" s="25">
        <v>120</v>
      </c>
      <c r="E27" s="25">
        <v>135</v>
      </c>
      <c r="F27" s="24">
        <v>75</v>
      </c>
      <c r="G27" s="24">
        <v>85</v>
      </c>
      <c r="H27" s="24">
        <v>100</v>
      </c>
      <c r="I27" s="23">
        <v>125</v>
      </c>
      <c r="J27" s="23">
        <v>140</v>
      </c>
      <c r="K27" s="25">
        <v>100</v>
      </c>
      <c r="L27" s="25">
        <v>120</v>
      </c>
      <c r="M27" s="25">
        <v>135</v>
      </c>
      <c r="N27" s="24">
        <v>65</v>
      </c>
      <c r="O27" s="24">
        <v>85</v>
      </c>
      <c r="P27" s="23">
        <v>100</v>
      </c>
    </row>
    <row r="28" spans="1:17" x14ac:dyDescent="0.3">
      <c r="A28" s="3"/>
      <c r="B28" s="22" t="s">
        <v>24</v>
      </c>
      <c r="C28" s="25">
        <v>36</v>
      </c>
      <c r="D28" s="25">
        <v>36</v>
      </c>
      <c r="E28" s="25">
        <v>36</v>
      </c>
      <c r="F28" s="24">
        <v>48</v>
      </c>
      <c r="G28" s="24">
        <v>48</v>
      </c>
      <c r="H28" s="24">
        <v>48</v>
      </c>
      <c r="I28" s="23">
        <v>70</v>
      </c>
      <c r="J28" s="23">
        <v>70</v>
      </c>
      <c r="K28" s="25">
        <v>36</v>
      </c>
      <c r="L28" s="25">
        <v>36</v>
      </c>
      <c r="M28" s="25">
        <v>36</v>
      </c>
      <c r="N28" s="24">
        <v>48</v>
      </c>
      <c r="O28" s="24">
        <v>48</v>
      </c>
      <c r="P28" s="23">
        <v>70</v>
      </c>
    </row>
    <row r="29" spans="1:17" ht="36.9" customHeight="1" x14ac:dyDescent="0.3">
      <c r="A29" s="3"/>
      <c r="B29" s="50" t="s">
        <v>51</v>
      </c>
      <c r="C29" s="25"/>
      <c r="D29" s="25"/>
      <c r="E29" s="25"/>
      <c r="F29" s="24"/>
      <c r="G29" s="24"/>
      <c r="H29" s="24"/>
      <c r="I29" s="23"/>
      <c r="J29" s="23"/>
      <c r="K29" s="25"/>
      <c r="L29" s="25"/>
      <c r="M29" s="25"/>
      <c r="N29" s="24"/>
      <c r="O29" s="24"/>
      <c r="P29" s="23"/>
    </row>
    <row r="30" spans="1:17" ht="35.1" customHeight="1" x14ac:dyDescent="0.3">
      <c r="A30" s="54"/>
      <c r="B30" s="7" t="s">
        <v>35</v>
      </c>
      <c r="C30" s="25">
        <v>17</v>
      </c>
      <c r="D30" s="25">
        <v>28</v>
      </c>
      <c r="E30" s="25">
        <v>35</v>
      </c>
      <c r="F30" s="24">
        <v>69</v>
      </c>
      <c r="G30" s="24">
        <v>92</v>
      </c>
      <c r="H30" s="24">
        <v>135</v>
      </c>
      <c r="I30" s="23">
        <v>158</v>
      </c>
      <c r="J30" s="23">
        <v>208</v>
      </c>
      <c r="K30" s="25">
        <v>28</v>
      </c>
      <c r="L30" s="25">
        <v>35</v>
      </c>
      <c r="M30" s="25">
        <v>52</v>
      </c>
      <c r="N30" s="24">
        <v>69</v>
      </c>
      <c r="O30" s="24">
        <v>80</v>
      </c>
      <c r="P30" s="23">
        <v>135</v>
      </c>
    </row>
    <row r="31" spans="1:17" ht="54" customHeight="1" x14ac:dyDescent="0.3">
      <c r="A31" s="54"/>
      <c r="B31" s="49" t="s">
        <v>60</v>
      </c>
      <c r="C31" s="42" t="s">
        <v>40</v>
      </c>
      <c r="D31" s="42" t="s">
        <v>41</v>
      </c>
      <c r="E31" s="42" t="s">
        <v>42</v>
      </c>
      <c r="F31" s="44" t="s">
        <v>43</v>
      </c>
      <c r="G31" s="44" t="s">
        <v>44</v>
      </c>
      <c r="H31" s="44" t="s">
        <v>45</v>
      </c>
      <c r="I31" s="45" t="s">
        <v>46</v>
      </c>
      <c r="J31" s="45" t="s">
        <v>50</v>
      </c>
      <c r="K31" s="42" t="s">
        <v>41</v>
      </c>
      <c r="L31" s="42" t="s">
        <v>42</v>
      </c>
      <c r="M31" s="42" t="s">
        <v>47</v>
      </c>
      <c r="N31" s="44" t="s">
        <v>43</v>
      </c>
      <c r="O31" s="44" t="s">
        <v>48</v>
      </c>
      <c r="P31" s="45" t="s">
        <v>45</v>
      </c>
    </row>
    <row r="32" spans="1:17" ht="44.4" customHeight="1" x14ac:dyDescent="0.3">
      <c r="A32" s="54"/>
      <c r="B32" s="7" t="s">
        <v>87</v>
      </c>
      <c r="C32" s="43">
        <f>C33/1.1</f>
        <v>1745.4545454545453</v>
      </c>
      <c r="D32" s="43">
        <f t="shared" ref="D32:P32" si="3">D33/1.1</f>
        <v>2863.6363636363635</v>
      </c>
      <c r="E32" s="43">
        <f t="shared" si="3"/>
        <v>3554.545454545454</v>
      </c>
      <c r="F32" s="47">
        <f t="shared" si="3"/>
        <v>6663.6363636363631</v>
      </c>
      <c r="G32" s="47">
        <f t="shared" si="3"/>
        <v>9609.0909090909081</v>
      </c>
      <c r="H32" s="47">
        <f t="shared" si="3"/>
        <v>13763.636363636362</v>
      </c>
      <c r="I32" s="48">
        <f t="shared" si="3"/>
        <v>15463.636363636362</v>
      </c>
      <c r="J32" s="48">
        <v>18646</v>
      </c>
      <c r="K32" s="43">
        <f t="shared" si="3"/>
        <v>2863.6363636363635</v>
      </c>
      <c r="L32" s="43">
        <f t="shared" si="3"/>
        <v>3554.545454545454</v>
      </c>
      <c r="M32" s="43">
        <f t="shared" si="3"/>
        <v>5218.181818181818</v>
      </c>
      <c r="N32" s="47">
        <f t="shared" si="3"/>
        <v>6663.6363636363631</v>
      </c>
      <c r="O32" s="47">
        <f t="shared" si="3"/>
        <v>8563.6363636363621</v>
      </c>
      <c r="P32" s="48">
        <f t="shared" si="3"/>
        <v>13763.636363636362</v>
      </c>
    </row>
    <row r="33" spans="1:16" ht="29.1" customHeight="1" x14ac:dyDescent="0.3">
      <c r="A33" s="54"/>
      <c r="B33" s="7" t="s">
        <v>88</v>
      </c>
      <c r="C33" s="25">
        <v>1920</v>
      </c>
      <c r="D33" s="25">
        <v>3150</v>
      </c>
      <c r="E33" s="25">
        <v>3910</v>
      </c>
      <c r="F33" s="24">
        <v>7330</v>
      </c>
      <c r="G33" s="24">
        <v>10570</v>
      </c>
      <c r="H33" s="24">
        <v>15140</v>
      </c>
      <c r="I33" s="23">
        <v>17010</v>
      </c>
      <c r="J33" s="23" t="s">
        <v>49</v>
      </c>
      <c r="K33" s="25">
        <v>3150</v>
      </c>
      <c r="L33" s="25">
        <v>3910</v>
      </c>
      <c r="M33" s="25">
        <v>5740</v>
      </c>
      <c r="N33" s="24">
        <v>7330</v>
      </c>
      <c r="O33" s="24">
        <v>9420</v>
      </c>
      <c r="P33" s="23">
        <v>15140</v>
      </c>
    </row>
    <row r="34" spans="1:16" x14ac:dyDescent="0.3">
      <c r="A34" s="54"/>
    </row>
    <row r="35" spans="1:16" ht="21.6" x14ac:dyDescent="0.3">
      <c r="A35" s="54"/>
      <c r="E35" s="65" t="s">
        <v>23</v>
      </c>
      <c r="F35" s="1" t="s">
        <v>56</v>
      </c>
      <c r="G35" s="57" t="s">
        <v>57</v>
      </c>
      <c r="H35" s="58"/>
    </row>
    <row r="36" spans="1:16" x14ac:dyDescent="0.3">
      <c r="E36" s="16">
        <v>4</v>
      </c>
      <c r="F36" s="1">
        <v>6</v>
      </c>
      <c r="G36" s="3">
        <v>2</v>
      </c>
      <c r="H36" s="59"/>
    </row>
    <row r="37" spans="1:16" x14ac:dyDescent="0.3">
      <c r="E37" s="16">
        <v>7</v>
      </c>
      <c r="F37" s="1">
        <v>10</v>
      </c>
      <c r="G37" s="60">
        <v>3</v>
      </c>
      <c r="H37" s="61"/>
    </row>
    <row r="39" spans="1:16" x14ac:dyDescent="0.3">
      <c r="B39" s="66" t="s">
        <v>73</v>
      </c>
    </row>
    <row r="40" spans="1:16" x14ac:dyDescent="0.3">
      <c r="B40" s="51" t="s">
        <v>0</v>
      </c>
      <c r="C40" s="51" t="s">
        <v>53</v>
      </c>
    </row>
    <row r="41" spans="1:16" x14ac:dyDescent="0.3">
      <c r="B41" s="51" t="s">
        <v>2</v>
      </c>
      <c r="C41" s="2">
        <v>75</v>
      </c>
    </row>
    <row r="42" spans="1:16" x14ac:dyDescent="0.3">
      <c r="B42" s="51" t="s">
        <v>4</v>
      </c>
      <c r="C42" s="1">
        <v>75.8</v>
      </c>
    </row>
    <row r="43" spans="1:16" x14ac:dyDescent="0.3">
      <c r="B43" s="51" t="s">
        <v>5</v>
      </c>
      <c r="C43" s="2">
        <v>88</v>
      </c>
    </row>
    <row r="44" spans="1:16" x14ac:dyDescent="0.3">
      <c r="B44" s="51" t="s">
        <v>1</v>
      </c>
      <c r="C44" s="2">
        <v>93.2</v>
      </c>
    </row>
    <row r="45" spans="1:16" x14ac:dyDescent="0.3">
      <c r="B45" s="51" t="s">
        <v>6</v>
      </c>
      <c r="C45" s="2">
        <v>99</v>
      </c>
    </row>
    <row r="46" spans="1:16" x14ac:dyDescent="0.3">
      <c r="B46" s="51" t="s">
        <v>7</v>
      </c>
      <c r="C46" s="2">
        <v>100</v>
      </c>
    </row>
    <row r="47" spans="1:16" x14ac:dyDescent="0.3">
      <c r="B47" s="51" t="s">
        <v>8</v>
      </c>
      <c r="C47" s="2">
        <v>101</v>
      </c>
    </row>
    <row r="48" spans="1:16" x14ac:dyDescent="0.3">
      <c r="B48" s="51" t="s">
        <v>3</v>
      </c>
      <c r="C48" s="2">
        <v>104.6</v>
      </c>
    </row>
    <row r="56" spans="11:11" x14ac:dyDescent="0.3">
      <c r="K56" t="s">
        <v>52</v>
      </c>
    </row>
  </sheetData>
  <mergeCells count="1">
    <mergeCell ref="N23:O23"/>
  </mergeCells>
  <pageMargins left="0.7" right="0.7" top="0.75" bottom="0.75" header="0.3" footer="0.3"/>
  <pageSetup scale="55" orientation="landscape" r:id="rId1"/>
  <drawing r:id="rId2"/>
  <legacyDrawing r:id="rId3"/>
  <oleObjects>
    <mc:AlternateContent xmlns:mc="http://schemas.openxmlformats.org/markup-compatibility/2006">
      <mc:Choice Requires="x14">
        <oleObject progId="Packager Shell Object" dvAspect="DVASPECT_ICON" shapeId="1026" r:id="rId4">
          <objectPr defaultSize="0" r:id="rId5">
            <anchor moveWithCells="1">
              <from>
                <xdr:col>3</xdr:col>
                <xdr:colOff>182880</xdr:colOff>
                <xdr:row>40</xdr:row>
                <xdr:rowOff>30480</xdr:rowOff>
              </from>
              <to>
                <xdr:col>7</xdr:col>
                <xdr:colOff>198120</xdr:colOff>
                <xdr:row>43</xdr:row>
                <xdr:rowOff>7620</xdr:rowOff>
              </to>
            </anchor>
          </objectPr>
        </oleObject>
      </mc:Choice>
      <mc:Fallback>
        <oleObject progId="Packager Shell Object" dvAspect="DVASPECT_ICON" shapeId="1026" r:id="rId4"/>
      </mc:Fallback>
    </mc:AlternateContent>
    <mc:AlternateContent xmlns:mc="http://schemas.openxmlformats.org/markup-compatibility/2006">
      <mc:Choice Requires="x14">
        <oleObject progId="Acrobat Document" dvAspect="DVASPECT_ICON" shapeId="1027" r:id="rId6">
          <objectPr defaultSize="0" r:id="rId7">
            <anchor moveWithCells="1">
              <from>
                <xdr:col>8</xdr:col>
                <xdr:colOff>30480</xdr:colOff>
                <xdr:row>53</xdr:row>
                <xdr:rowOff>114300</xdr:rowOff>
              </from>
              <to>
                <xdr:col>9</xdr:col>
                <xdr:colOff>335280</xdr:colOff>
                <xdr:row>57</xdr:row>
                <xdr:rowOff>68580</xdr:rowOff>
              </to>
            </anchor>
          </objectPr>
        </oleObject>
      </mc:Choice>
      <mc:Fallback>
        <oleObject progId="Acrobat Document" dvAspect="DVASPECT_ICON" shapeId="1027" r:id="rId6"/>
      </mc:Fallback>
    </mc:AlternateContent>
    <mc:AlternateContent xmlns:mc="http://schemas.openxmlformats.org/markup-compatibility/2006">
      <mc:Choice Requires="x14">
        <oleObject progId="Packager Shell Object" dvAspect="DVASPECT_ICON" shapeId="1029" r:id="rId8">
          <objectPr defaultSize="0" r:id="rId9">
            <anchor moveWithCells="1">
              <from>
                <xdr:col>8</xdr:col>
                <xdr:colOff>68580</xdr:colOff>
                <xdr:row>38</xdr:row>
                <xdr:rowOff>160020</xdr:rowOff>
              </from>
              <to>
                <xdr:col>12</xdr:col>
                <xdr:colOff>198120</xdr:colOff>
                <xdr:row>41</xdr:row>
                <xdr:rowOff>144780</xdr:rowOff>
              </to>
            </anchor>
          </objectPr>
        </oleObject>
      </mc:Choice>
      <mc:Fallback>
        <oleObject progId="Packager Shell Object" dvAspect="DVASPECT_ICON" shapeId="1029" r:id="rId8"/>
      </mc:Fallback>
    </mc:AlternateContent>
    <mc:AlternateContent xmlns:mc="http://schemas.openxmlformats.org/markup-compatibility/2006">
      <mc:Choice Requires="x14">
        <oleObject progId="Packager Shell Object" dvAspect="DVASPECT_ICON" shapeId="1030" r:id="rId10">
          <objectPr defaultSize="0" r:id="rId11">
            <anchor moveWithCells="1">
              <from>
                <xdr:col>10</xdr:col>
                <xdr:colOff>106680</xdr:colOff>
                <xdr:row>38</xdr:row>
                <xdr:rowOff>160020</xdr:rowOff>
              </from>
              <to>
                <xdr:col>15</xdr:col>
                <xdr:colOff>30480</xdr:colOff>
                <xdr:row>41</xdr:row>
                <xdr:rowOff>137160</xdr:rowOff>
              </to>
            </anchor>
          </objectPr>
        </oleObject>
      </mc:Choice>
      <mc:Fallback>
        <oleObject progId="Packager Shell Object" dvAspect="DVASPECT_ICON" shapeId="1030" r:id="rId10"/>
      </mc:Fallback>
    </mc:AlternateContent>
    <mc:AlternateContent xmlns:mc="http://schemas.openxmlformats.org/markup-compatibility/2006">
      <mc:Choice Requires="x14">
        <oleObject progId="Packager Shell Object" dvAspect="DVASPECT_ICON" shapeId="1031" r:id="rId12">
          <objectPr defaultSize="0" r:id="rId13">
            <anchor moveWithCells="1">
              <from>
                <xdr:col>12</xdr:col>
                <xdr:colOff>45720</xdr:colOff>
                <xdr:row>39</xdr:row>
                <xdr:rowOff>7620</xdr:rowOff>
              </from>
              <to>
                <xdr:col>17</xdr:col>
                <xdr:colOff>45720</xdr:colOff>
                <xdr:row>41</xdr:row>
                <xdr:rowOff>175260</xdr:rowOff>
              </to>
            </anchor>
          </objectPr>
        </oleObject>
      </mc:Choice>
      <mc:Fallback>
        <oleObject progId="Packager Shell Object" dvAspect="DVASPECT_ICON" shapeId="1031" r:id="rId12"/>
      </mc:Fallback>
    </mc:AlternateContent>
    <mc:AlternateContent xmlns:mc="http://schemas.openxmlformats.org/markup-compatibility/2006">
      <mc:Choice Requires="x14">
        <oleObject progId="Packager Shell Object" dvAspect="DVASPECT_ICON" shapeId="1032" r:id="rId14">
          <objectPr defaultSize="0" r:id="rId15">
            <anchor moveWithCells="1">
              <from>
                <xdr:col>14</xdr:col>
                <xdr:colOff>7620</xdr:colOff>
                <xdr:row>38</xdr:row>
                <xdr:rowOff>182880</xdr:rowOff>
              </from>
              <to>
                <xdr:col>18</xdr:col>
                <xdr:colOff>144780</xdr:colOff>
                <xdr:row>41</xdr:row>
                <xdr:rowOff>152400</xdr:rowOff>
              </to>
            </anchor>
          </objectPr>
        </oleObject>
      </mc:Choice>
      <mc:Fallback>
        <oleObject progId="Packager Shell Object" dvAspect="DVASPECT_ICON" shapeId="1032" r:id="rId14"/>
      </mc:Fallback>
    </mc:AlternateContent>
    <mc:AlternateContent xmlns:mc="http://schemas.openxmlformats.org/markup-compatibility/2006">
      <mc:Choice Requires="x14">
        <oleObject progId="Packager Shell Object" dvAspect="DVASPECT_ICON" shapeId="1033" r:id="rId16">
          <objectPr defaultSize="0" r:id="rId17">
            <anchor moveWithCells="1">
              <from>
                <xdr:col>8</xdr:col>
                <xdr:colOff>45720</xdr:colOff>
                <xdr:row>44</xdr:row>
                <xdr:rowOff>45720</xdr:rowOff>
              </from>
              <to>
                <xdr:col>12</xdr:col>
                <xdr:colOff>182880</xdr:colOff>
                <xdr:row>47</xdr:row>
                <xdr:rowOff>22860</xdr:rowOff>
              </to>
            </anchor>
          </objectPr>
        </oleObject>
      </mc:Choice>
      <mc:Fallback>
        <oleObject progId="Packager Shell Object" dvAspect="DVASPECT_ICON" shapeId="1033" r:id="rId16"/>
      </mc:Fallback>
    </mc:AlternateContent>
    <mc:AlternateContent xmlns:mc="http://schemas.openxmlformats.org/markup-compatibility/2006">
      <mc:Choice Requires="x14">
        <oleObject progId="Packager Shell Object" dvAspect="DVASPECT_ICON" shapeId="1034" r:id="rId18">
          <objectPr defaultSize="0" r:id="rId19">
            <anchor moveWithCells="1">
              <from>
                <xdr:col>10</xdr:col>
                <xdr:colOff>60960</xdr:colOff>
                <xdr:row>45</xdr:row>
                <xdr:rowOff>30480</xdr:rowOff>
              </from>
              <to>
                <xdr:col>15</xdr:col>
                <xdr:colOff>60960</xdr:colOff>
                <xdr:row>48</xdr:row>
                <xdr:rowOff>0</xdr:rowOff>
              </to>
            </anchor>
          </objectPr>
        </oleObject>
      </mc:Choice>
      <mc:Fallback>
        <oleObject progId="Packager Shell Object" dvAspect="DVASPECT_ICON" shapeId="1034" r:id="rId18"/>
      </mc:Fallback>
    </mc:AlternateContent>
    <mc:AlternateContent xmlns:mc="http://schemas.openxmlformats.org/markup-compatibility/2006">
      <mc:Choice Requires="x14">
        <oleObject progId="Packager Shell Object" dvAspect="DVASPECT_ICON" shapeId="1035" r:id="rId20">
          <objectPr defaultSize="0" r:id="rId21">
            <anchor moveWithCells="1">
              <from>
                <xdr:col>11</xdr:col>
                <xdr:colOff>502920</xdr:colOff>
                <xdr:row>45</xdr:row>
                <xdr:rowOff>83820</xdr:rowOff>
              </from>
              <to>
                <xdr:col>16</xdr:col>
                <xdr:colOff>30480</xdr:colOff>
                <xdr:row>48</xdr:row>
                <xdr:rowOff>68580</xdr:rowOff>
              </to>
            </anchor>
          </objectPr>
        </oleObject>
      </mc:Choice>
      <mc:Fallback>
        <oleObject progId="Packager Shell Object" dvAspect="DVASPECT_ICON" shapeId="1035" r:id="rId20"/>
      </mc:Fallback>
    </mc:AlternateContent>
    <mc:AlternateContent xmlns:mc="http://schemas.openxmlformats.org/markup-compatibility/2006">
      <mc:Choice Requires="x14">
        <oleObject progId="Packager Shell Object" dvAspect="DVASPECT_ICON" shapeId="1036" r:id="rId22">
          <objectPr defaultSize="0" r:id="rId23">
            <anchor moveWithCells="1">
              <from>
                <xdr:col>14</xdr:col>
                <xdr:colOff>83820</xdr:colOff>
                <xdr:row>45</xdr:row>
                <xdr:rowOff>30480</xdr:rowOff>
              </from>
              <to>
                <xdr:col>18</xdr:col>
                <xdr:colOff>297180</xdr:colOff>
                <xdr:row>48</xdr:row>
                <xdr:rowOff>0</xdr:rowOff>
              </to>
            </anchor>
          </objectPr>
        </oleObject>
      </mc:Choice>
      <mc:Fallback>
        <oleObject progId="Packager Shell Object" dvAspect="DVASPECT_ICON" shapeId="1036" r:id="rId22"/>
      </mc:Fallback>
    </mc:AlternateContent>
    <mc:AlternateContent xmlns:mc="http://schemas.openxmlformats.org/markup-compatibility/2006">
      <mc:Choice Requires="x14">
        <oleObject progId="Packager Shell Object" dvAspect="DVASPECT_ICON" shapeId="1037" r:id="rId24">
          <objectPr defaultSize="0" r:id="rId25">
            <anchor moveWithCells="1">
              <from>
                <xdr:col>8</xdr:col>
                <xdr:colOff>22860</xdr:colOff>
                <xdr:row>49</xdr:row>
                <xdr:rowOff>7620</xdr:rowOff>
              </from>
              <to>
                <xdr:col>12</xdr:col>
                <xdr:colOff>228600</xdr:colOff>
                <xdr:row>51</xdr:row>
                <xdr:rowOff>160020</xdr:rowOff>
              </to>
            </anchor>
          </objectPr>
        </oleObject>
      </mc:Choice>
      <mc:Fallback>
        <oleObject progId="Packager Shell Object" dvAspect="DVASPECT_ICON" shapeId="1037" r:id="rId2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35"/>
  <sheetViews>
    <sheetView zoomScaleNormal="100" workbookViewId="0">
      <pane ySplit="2" topLeftCell="A3" activePane="bottomLeft" state="frozenSplit"/>
      <selection pane="bottomLeft" activeCell="O18" sqref="O18"/>
    </sheetView>
  </sheetViews>
  <sheetFormatPr defaultRowHeight="14.4" x14ac:dyDescent="0.3"/>
  <cols>
    <col min="1" max="1" width="23" bestFit="1" customWidth="1"/>
    <col min="2" max="5" width="9.109375" style="14"/>
    <col min="6" max="6" width="8.33203125" bestFit="1" customWidth="1"/>
    <col min="7" max="7" width="9.88671875" bestFit="1" customWidth="1"/>
    <col min="8" max="8" width="9.5546875" bestFit="1" customWidth="1"/>
    <col min="9" max="9" width="8.5546875" bestFit="1" customWidth="1"/>
    <col min="10" max="10" width="9" bestFit="1" customWidth="1"/>
  </cols>
  <sheetData>
    <row r="2" spans="1:10" x14ac:dyDescent="0.3">
      <c r="B2" s="68" t="s">
        <v>89</v>
      </c>
      <c r="C2" s="68" t="s">
        <v>90</v>
      </c>
      <c r="D2" s="68" t="s">
        <v>91</v>
      </c>
      <c r="E2" s="68" t="s">
        <v>92</v>
      </c>
      <c r="F2" s="69" t="s">
        <v>93</v>
      </c>
      <c r="G2" t="s">
        <v>94</v>
      </c>
      <c r="H2" t="s">
        <v>95</v>
      </c>
      <c r="I2" s="69" t="s">
        <v>96</v>
      </c>
      <c r="J2" t="s">
        <v>97</v>
      </c>
    </row>
    <row r="3" spans="1:10" x14ac:dyDescent="0.3">
      <c r="A3" t="s">
        <v>98</v>
      </c>
      <c r="B3" s="14">
        <v>75</v>
      </c>
      <c r="C3" s="14">
        <v>48</v>
      </c>
      <c r="D3" s="14">
        <v>27</v>
      </c>
      <c r="F3" s="14">
        <v>1.62</v>
      </c>
      <c r="G3" s="14">
        <v>4.9000000000000004</v>
      </c>
      <c r="H3" s="14">
        <v>0.6</v>
      </c>
      <c r="I3" s="14">
        <v>2.7</v>
      </c>
      <c r="J3" s="14">
        <v>8.17</v>
      </c>
    </row>
    <row r="4" spans="1:10" x14ac:dyDescent="0.3">
      <c r="A4" t="s">
        <v>98</v>
      </c>
      <c r="B4" s="14">
        <v>90</v>
      </c>
      <c r="C4" s="14">
        <v>48</v>
      </c>
      <c r="D4" s="14">
        <v>27</v>
      </c>
      <c r="F4" s="14">
        <v>1.36</v>
      </c>
      <c r="G4" s="14">
        <v>4.8</v>
      </c>
      <c r="H4" s="14">
        <v>0.4</v>
      </c>
      <c r="I4" s="14">
        <v>3.4</v>
      </c>
      <c r="J4" s="14">
        <v>12</v>
      </c>
    </row>
    <row r="5" spans="1:10" x14ac:dyDescent="0.3">
      <c r="A5" t="s">
        <v>98</v>
      </c>
      <c r="B5" s="14">
        <v>100</v>
      </c>
      <c r="C5" s="14">
        <v>48</v>
      </c>
      <c r="D5" s="14">
        <v>27</v>
      </c>
      <c r="F5" s="14">
        <v>1.23</v>
      </c>
      <c r="G5" s="14">
        <v>4.7</v>
      </c>
      <c r="H5" s="14">
        <v>0.4</v>
      </c>
      <c r="I5" s="14">
        <v>3.08</v>
      </c>
      <c r="J5" s="14">
        <v>11.75</v>
      </c>
    </row>
    <row r="6" spans="1:10" x14ac:dyDescent="0.3">
      <c r="A6" t="s">
        <v>98</v>
      </c>
      <c r="B6" s="14">
        <v>120</v>
      </c>
      <c r="C6" s="14">
        <v>48</v>
      </c>
      <c r="D6" s="14">
        <v>27</v>
      </c>
      <c r="F6" s="14">
        <v>1.03</v>
      </c>
      <c r="G6" s="14">
        <v>4.7</v>
      </c>
      <c r="H6" s="14">
        <v>0.3</v>
      </c>
      <c r="I6" s="14">
        <v>3.43</v>
      </c>
      <c r="J6" s="14">
        <v>15.67</v>
      </c>
    </row>
    <row r="7" spans="1:10" x14ac:dyDescent="0.3">
      <c r="A7" t="s">
        <v>98</v>
      </c>
      <c r="B7" s="14">
        <v>115</v>
      </c>
      <c r="C7" s="14">
        <v>48</v>
      </c>
      <c r="D7" s="14">
        <v>27</v>
      </c>
      <c r="F7" s="14">
        <v>1.06</v>
      </c>
      <c r="G7" s="14">
        <v>4.7</v>
      </c>
      <c r="H7" s="14">
        <v>3</v>
      </c>
      <c r="I7" s="14">
        <v>3.53</v>
      </c>
      <c r="J7" s="14">
        <v>15.67</v>
      </c>
    </row>
    <row r="8" spans="1:10" x14ac:dyDescent="0.3">
      <c r="F8" s="14"/>
      <c r="G8" s="14"/>
      <c r="H8" s="14"/>
      <c r="I8" s="14"/>
      <c r="J8" s="14"/>
    </row>
    <row r="9" spans="1:10" x14ac:dyDescent="0.3">
      <c r="A9" t="s">
        <v>99</v>
      </c>
      <c r="B9" s="14">
        <v>75</v>
      </c>
      <c r="C9" s="14">
        <v>48</v>
      </c>
      <c r="D9" s="14">
        <v>27</v>
      </c>
      <c r="F9" s="14">
        <v>1.56</v>
      </c>
      <c r="G9" s="14">
        <v>2.7</v>
      </c>
      <c r="H9" s="14">
        <v>0.6</v>
      </c>
      <c r="I9" s="14">
        <v>2.6</v>
      </c>
      <c r="J9" s="14">
        <v>4.5</v>
      </c>
    </row>
    <row r="10" spans="1:10" x14ac:dyDescent="0.3">
      <c r="A10" t="s">
        <v>99</v>
      </c>
      <c r="B10" s="14">
        <v>100</v>
      </c>
      <c r="C10" s="14">
        <v>48</v>
      </c>
      <c r="D10" s="14">
        <v>27</v>
      </c>
      <c r="F10" s="14">
        <v>1.1100000000000001</v>
      </c>
      <c r="G10" s="14">
        <v>2.5</v>
      </c>
      <c r="H10" s="14">
        <v>0.3</v>
      </c>
      <c r="I10" s="14">
        <v>3.7</v>
      </c>
      <c r="J10" s="14">
        <v>8.33</v>
      </c>
    </row>
    <row r="11" spans="1:10" x14ac:dyDescent="0.3">
      <c r="F11" s="14"/>
      <c r="G11" s="14"/>
      <c r="H11" s="14"/>
      <c r="I11" s="14"/>
      <c r="J11" s="14"/>
    </row>
    <row r="12" spans="1:10" x14ac:dyDescent="0.3">
      <c r="A12" t="s">
        <v>99</v>
      </c>
      <c r="B12" s="14">
        <v>115</v>
      </c>
      <c r="C12" s="14">
        <v>48</v>
      </c>
      <c r="D12" s="14">
        <v>27</v>
      </c>
      <c r="F12" s="14">
        <v>0.97</v>
      </c>
      <c r="G12" s="14">
        <v>2.5</v>
      </c>
      <c r="H12" s="14">
        <v>0.2</v>
      </c>
      <c r="I12" s="14">
        <v>4.8499999999999996</v>
      </c>
      <c r="J12" s="14">
        <v>12.5</v>
      </c>
    </row>
    <row r="13" spans="1:10" x14ac:dyDescent="0.3">
      <c r="A13" t="s">
        <v>99</v>
      </c>
      <c r="B13" s="14">
        <v>120</v>
      </c>
      <c r="C13" s="14">
        <v>48</v>
      </c>
      <c r="D13" s="14">
        <v>27</v>
      </c>
      <c r="F13" s="14">
        <v>0.93</v>
      </c>
      <c r="G13" s="14">
        <v>2.4</v>
      </c>
      <c r="H13" s="14">
        <v>0.2</v>
      </c>
      <c r="I13" s="14">
        <v>4.6500000000000004</v>
      </c>
      <c r="J13" s="14">
        <v>12</v>
      </c>
    </row>
    <row r="14" spans="1:10" x14ac:dyDescent="0.3">
      <c r="F14" s="14"/>
      <c r="G14" s="14"/>
      <c r="H14" s="14"/>
      <c r="I14" s="14"/>
      <c r="J14" s="14"/>
    </row>
    <row r="15" spans="1:10" x14ac:dyDescent="0.3">
      <c r="A15" s="70" t="s">
        <v>100</v>
      </c>
      <c r="B15" s="71">
        <v>105</v>
      </c>
      <c r="C15" s="71">
        <v>48</v>
      </c>
      <c r="D15" s="71">
        <v>27</v>
      </c>
      <c r="E15" s="71"/>
      <c r="F15" s="71">
        <v>1.04</v>
      </c>
      <c r="G15" s="71">
        <v>3.1</v>
      </c>
      <c r="H15" s="71">
        <v>0.1</v>
      </c>
      <c r="I15" s="71">
        <v>10.4</v>
      </c>
      <c r="J15" s="71">
        <v>31</v>
      </c>
    </row>
    <row r="16" spans="1:10" x14ac:dyDescent="0.3">
      <c r="A16" s="70" t="s">
        <v>100</v>
      </c>
      <c r="B16" s="71">
        <v>90</v>
      </c>
      <c r="C16" s="71">
        <v>48</v>
      </c>
      <c r="D16" s="71">
        <v>27</v>
      </c>
      <c r="E16" s="71"/>
      <c r="F16" s="71">
        <v>1.23</v>
      </c>
      <c r="G16" s="71">
        <v>3.2</v>
      </c>
      <c r="H16" s="71">
        <v>0.1</v>
      </c>
      <c r="I16" s="71">
        <v>12.3</v>
      </c>
      <c r="J16" s="71">
        <v>32</v>
      </c>
    </row>
    <row r="17" spans="1:10" x14ac:dyDescent="0.3">
      <c r="F17" s="14"/>
      <c r="G17" s="14"/>
      <c r="H17" s="14"/>
      <c r="I17" s="14"/>
      <c r="J17" s="14"/>
    </row>
    <row r="18" spans="1:10" x14ac:dyDescent="0.3">
      <c r="A18" s="72" t="s">
        <v>99</v>
      </c>
      <c r="B18" s="73">
        <v>105</v>
      </c>
      <c r="C18" s="73">
        <v>48</v>
      </c>
      <c r="D18" s="73">
        <v>27</v>
      </c>
      <c r="E18" s="73"/>
      <c r="F18" s="73">
        <v>1.06</v>
      </c>
      <c r="G18" s="73">
        <v>2.5</v>
      </c>
      <c r="H18" s="73">
        <v>0.3</v>
      </c>
      <c r="I18" s="73">
        <v>3.53</v>
      </c>
      <c r="J18" s="73">
        <v>8.33</v>
      </c>
    </row>
    <row r="19" spans="1:10" x14ac:dyDescent="0.3">
      <c r="A19" s="72" t="s">
        <v>101</v>
      </c>
      <c r="B19" s="73">
        <v>105</v>
      </c>
      <c r="C19" s="73">
        <v>48</v>
      </c>
      <c r="D19" s="73">
        <v>27</v>
      </c>
      <c r="E19" s="73"/>
      <c r="F19" s="73">
        <v>1.1599999999999999</v>
      </c>
      <c r="G19" s="73">
        <v>4.7</v>
      </c>
      <c r="H19" s="73">
        <v>0.3</v>
      </c>
      <c r="I19" s="73">
        <v>3.87</v>
      </c>
      <c r="J19" s="73">
        <v>15.67</v>
      </c>
    </row>
    <row r="21" spans="1:10" x14ac:dyDescent="0.3">
      <c r="A21" t="s">
        <v>102</v>
      </c>
      <c r="B21" s="14">
        <v>95</v>
      </c>
      <c r="C21" s="14">
        <v>70</v>
      </c>
      <c r="D21" s="14">
        <v>30</v>
      </c>
      <c r="F21" s="14">
        <v>6.38</v>
      </c>
      <c r="G21" s="14">
        <v>9.3000000000000007</v>
      </c>
      <c r="H21" s="14">
        <v>3.2</v>
      </c>
      <c r="I21" s="14">
        <v>1.99</v>
      </c>
      <c r="J21" s="14">
        <v>2.91</v>
      </c>
    </row>
    <row r="22" spans="1:10" x14ac:dyDescent="0.3">
      <c r="A22" t="s">
        <v>103</v>
      </c>
      <c r="B22" s="14">
        <v>95</v>
      </c>
      <c r="C22" s="14">
        <v>70</v>
      </c>
      <c r="D22" s="14">
        <v>30</v>
      </c>
      <c r="F22" s="14">
        <v>4.55</v>
      </c>
      <c r="G22" s="14">
        <v>8.6999999999999993</v>
      </c>
      <c r="H22" s="14">
        <v>1.6</v>
      </c>
      <c r="I22" s="14">
        <v>2.84</v>
      </c>
      <c r="J22" s="14">
        <v>5.44</v>
      </c>
    </row>
    <row r="23" spans="1:10" x14ac:dyDescent="0.3">
      <c r="A23" t="s">
        <v>104</v>
      </c>
      <c r="B23" s="14">
        <v>95</v>
      </c>
      <c r="C23" s="14">
        <v>70</v>
      </c>
      <c r="D23" s="14">
        <v>30</v>
      </c>
      <c r="F23" s="14">
        <v>4.2300000000000004</v>
      </c>
      <c r="G23" s="14">
        <v>6.3</v>
      </c>
      <c r="H23" s="14">
        <v>1.8</v>
      </c>
      <c r="I23" s="14">
        <v>2.34</v>
      </c>
      <c r="J23" s="14">
        <v>3.5</v>
      </c>
    </row>
    <row r="24" spans="1:10" x14ac:dyDescent="0.3">
      <c r="A24" s="72" t="s">
        <v>105</v>
      </c>
      <c r="B24" s="73" t="s">
        <v>106</v>
      </c>
      <c r="C24" s="73">
        <v>36</v>
      </c>
      <c r="D24" s="73">
        <v>23</v>
      </c>
      <c r="E24" s="73">
        <v>4</v>
      </c>
      <c r="F24" s="73">
        <v>0.39</v>
      </c>
      <c r="G24" s="73">
        <v>1.4</v>
      </c>
      <c r="H24" s="73">
        <v>0.1</v>
      </c>
      <c r="I24" s="73">
        <v>3.9</v>
      </c>
      <c r="J24" s="73">
        <v>14</v>
      </c>
    </row>
    <row r="25" spans="1:10" x14ac:dyDescent="0.3">
      <c r="A25" t="s">
        <v>107</v>
      </c>
      <c r="B25" s="14" t="s">
        <v>106</v>
      </c>
      <c r="C25" s="14">
        <v>36</v>
      </c>
      <c r="D25" s="14">
        <v>23</v>
      </c>
      <c r="E25" s="14">
        <v>4</v>
      </c>
      <c r="F25" s="14">
        <v>0.35</v>
      </c>
      <c r="G25" s="14">
        <v>2.2999999999999998</v>
      </c>
      <c r="H25" s="14">
        <v>0.1</v>
      </c>
      <c r="I25" s="14">
        <v>3.5</v>
      </c>
      <c r="J25" s="14">
        <v>23</v>
      </c>
    </row>
    <row r="26" spans="1:10" x14ac:dyDescent="0.3">
      <c r="A26" t="s">
        <v>107</v>
      </c>
      <c r="B26" s="14" t="s">
        <v>108</v>
      </c>
      <c r="C26" s="14">
        <v>36</v>
      </c>
      <c r="D26" s="14">
        <v>23</v>
      </c>
      <c r="E26" s="14">
        <v>4</v>
      </c>
      <c r="F26" s="14">
        <v>0.36</v>
      </c>
      <c r="G26" s="14">
        <v>2.2999999999999998</v>
      </c>
      <c r="H26" s="14">
        <v>0.1</v>
      </c>
      <c r="I26" s="14">
        <v>3.6</v>
      </c>
      <c r="J26" s="14">
        <v>23</v>
      </c>
    </row>
    <row r="27" spans="1:10" x14ac:dyDescent="0.3">
      <c r="A27" s="72" t="s">
        <v>107</v>
      </c>
      <c r="B27" s="73" t="s">
        <v>109</v>
      </c>
      <c r="C27" s="73">
        <v>36</v>
      </c>
      <c r="D27" s="73">
        <v>23</v>
      </c>
      <c r="E27" s="73">
        <v>4</v>
      </c>
      <c r="F27" s="73">
        <v>0.39</v>
      </c>
      <c r="G27" s="73">
        <v>2.2999999999999998</v>
      </c>
      <c r="H27" s="73">
        <v>0.1</v>
      </c>
      <c r="I27" s="73">
        <v>3.9</v>
      </c>
      <c r="J27" s="73">
        <v>23</v>
      </c>
    </row>
    <row r="28" spans="1:10" x14ac:dyDescent="0.3">
      <c r="A28" s="72" t="s">
        <v>110</v>
      </c>
      <c r="B28" s="73" t="s">
        <v>109</v>
      </c>
      <c r="C28" s="73">
        <v>36</v>
      </c>
      <c r="D28" s="73">
        <v>23</v>
      </c>
      <c r="E28" s="73">
        <v>4</v>
      </c>
      <c r="F28" s="73">
        <v>0.46</v>
      </c>
      <c r="G28" s="73">
        <v>1.8</v>
      </c>
      <c r="H28" s="73">
        <v>0.1</v>
      </c>
      <c r="I28" s="73">
        <v>4.5999999999999996</v>
      </c>
      <c r="J28" s="73">
        <v>18</v>
      </c>
    </row>
    <row r="29" spans="1:10" x14ac:dyDescent="0.3">
      <c r="A29" s="21" t="s">
        <v>111</v>
      </c>
      <c r="B29" s="74">
        <v>150</v>
      </c>
      <c r="C29" s="74">
        <v>48</v>
      </c>
      <c r="D29" s="74">
        <v>27</v>
      </c>
      <c r="E29" s="74">
        <v>7</v>
      </c>
      <c r="F29" s="74">
        <v>1.4</v>
      </c>
      <c r="G29" s="74">
        <v>8</v>
      </c>
      <c r="H29" s="74">
        <v>0.4</v>
      </c>
      <c r="I29" s="74">
        <v>3.5</v>
      </c>
      <c r="J29" s="74">
        <v>20</v>
      </c>
    </row>
    <row r="30" spans="1:10" x14ac:dyDescent="0.3">
      <c r="A30" s="21" t="s">
        <v>112</v>
      </c>
      <c r="B30" s="14">
        <v>150</v>
      </c>
      <c r="C30" s="14">
        <v>48</v>
      </c>
      <c r="D30" s="14">
        <v>27</v>
      </c>
      <c r="E30" s="14">
        <v>7</v>
      </c>
      <c r="F30" s="74">
        <v>1.55</v>
      </c>
      <c r="G30" s="74">
        <v>4.9000000000000004</v>
      </c>
      <c r="H30" s="74">
        <v>0.3</v>
      </c>
      <c r="I30" s="74">
        <v>5.17</v>
      </c>
      <c r="J30" s="74">
        <v>16.329999999999998</v>
      </c>
    </row>
    <row r="31" spans="1:10" x14ac:dyDescent="0.3">
      <c r="A31" s="21" t="s">
        <v>113</v>
      </c>
      <c r="B31" s="14">
        <v>150</v>
      </c>
      <c r="C31" s="14">
        <v>48</v>
      </c>
      <c r="D31" s="14">
        <v>27</v>
      </c>
      <c r="E31" s="14">
        <v>7</v>
      </c>
      <c r="F31" s="74">
        <v>1.52</v>
      </c>
      <c r="G31" s="74">
        <v>6.4</v>
      </c>
      <c r="H31" s="74">
        <v>0.1</v>
      </c>
      <c r="I31" s="74">
        <v>15.2</v>
      </c>
      <c r="J31" s="74">
        <v>64</v>
      </c>
    </row>
    <row r="32" spans="1:10" x14ac:dyDescent="0.3">
      <c r="A32" s="72" t="s">
        <v>112</v>
      </c>
      <c r="B32" s="73">
        <v>150</v>
      </c>
      <c r="C32" s="73">
        <v>48</v>
      </c>
      <c r="D32" s="73">
        <v>30</v>
      </c>
      <c r="E32" s="73">
        <v>7</v>
      </c>
      <c r="F32" s="73">
        <v>1.49</v>
      </c>
      <c r="G32" s="73">
        <v>4</v>
      </c>
      <c r="H32" s="73">
        <v>0.4</v>
      </c>
      <c r="I32" s="73">
        <v>3.73</v>
      </c>
      <c r="J32" s="73">
        <v>10</v>
      </c>
    </row>
    <row r="33" spans="1:10" x14ac:dyDescent="0.3">
      <c r="A33" s="72" t="s">
        <v>111</v>
      </c>
      <c r="B33" s="73">
        <v>150</v>
      </c>
      <c r="C33" s="73">
        <v>48</v>
      </c>
      <c r="D33" s="73">
        <v>30</v>
      </c>
      <c r="E33" s="73">
        <v>7</v>
      </c>
      <c r="F33" s="73">
        <v>1.34</v>
      </c>
      <c r="G33" s="73">
        <v>6.5</v>
      </c>
      <c r="H33" s="73">
        <v>0.5</v>
      </c>
      <c r="I33" s="73">
        <v>2.68</v>
      </c>
      <c r="J33" s="73">
        <v>13</v>
      </c>
    </row>
    <row r="34" spans="1:10" x14ac:dyDescent="0.3">
      <c r="A34" s="72" t="s">
        <v>114</v>
      </c>
      <c r="B34" s="73">
        <v>150</v>
      </c>
      <c r="C34" s="73">
        <v>48</v>
      </c>
      <c r="D34" s="73">
        <v>30</v>
      </c>
      <c r="E34" s="73">
        <v>7</v>
      </c>
      <c r="F34" s="73">
        <v>1.39</v>
      </c>
      <c r="G34" s="73">
        <v>3.9</v>
      </c>
      <c r="H34" s="73">
        <v>0.4</v>
      </c>
      <c r="I34" s="73">
        <v>3.48</v>
      </c>
      <c r="J34" s="73">
        <v>9.75</v>
      </c>
    </row>
    <row r="35" spans="1:10" x14ac:dyDescent="0.3">
      <c r="A35" s="72" t="s">
        <v>115</v>
      </c>
      <c r="B35" s="73">
        <v>150</v>
      </c>
      <c r="C35" s="73">
        <v>48</v>
      </c>
      <c r="D35" s="73">
        <v>30</v>
      </c>
      <c r="E35" s="73">
        <v>7</v>
      </c>
      <c r="F35" s="73">
        <v>1.22</v>
      </c>
      <c r="G35" s="73">
        <v>3.4</v>
      </c>
      <c r="H35" s="73">
        <v>0.4</v>
      </c>
      <c r="I35" s="73">
        <v>3.05</v>
      </c>
      <c r="J35" s="73">
        <v>8.5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Base &amp; Measure Performance Data</vt:lpstr>
      <vt:lpstr>Relative Photometric Performanc</vt:lpstr>
    </vt:vector>
  </TitlesOfParts>
  <Company>Southern California Edison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Standard Configuration</dc:creator>
  <cp:lastModifiedBy>Ajay Wadhera</cp:lastModifiedBy>
  <cp:lastPrinted>2014-02-03T19:19:55Z</cp:lastPrinted>
  <dcterms:created xsi:type="dcterms:W3CDTF">2014-01-28T23:17:08Z</dcterms:created>
  <dcterms:modified xsi:type="dcterms:W3CDTF">2017-07-12T17:21:56Z</dcterms:modified>
</cp:coreProperties>
</file>